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644" activeTab="3"/>
  </bookViews>
  <sheets>
    <sheet name="Balance Sheet" sheetId="1" r:id="rId1"/>
    <sheet name="Income Statement" sheetId="2" r:id="rId2"/>
    <sheet name="Cashflow" sheetId="3" r:id="rId3"/>
    <sheet name="Segment Informatio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Col1">#REF!</definedName>
    <definedName name="_Col2">#REF!</definedName>
    <definedName name="A">#REF!</definedName>
    <definedName name="ActualRevenueUSDMTD">2</definedName>
    <definedName name="ActualRevenueUSDQTD">5</definedName>
    <definedName name="ActualRevenueUSDYTD">8</definedName>
    <definedName name="Adj">'[1]Revsum - trend'!#REF!</definedName>
    <definedName name="Adjustments">'[1]Revsum - trend'!#REF!</definedName>
    <definedName name="AdjustmentsQ">#REF!</definedName>
    <definedName name="Area">'[1]Revsum - trend'!#REF!</definedName>
    <definedName name="AreaQ">#REF!</definedName>
    <definedName name="AS2DocOpenMode" hidden="1">"AS2DocumentEdit"</definedName>
    <definedName name="AuditLI">#REF!</definedName>
    <definedName name="AuditSP">#REF!</definedName>
    <definedName name="BAKER">'[2]May 96'!#REF!</definedName>
    <definedName name="BAL">'[2]May 96'!#REF!</definedName>
    <definedName name="BalSheet" hidden="1">{"closed",#N/A,FALSE,"Consolidated Products - Budget";"expanded",#N/A,FALSE,"Consolidated Products - Budget"}</definedName>
    <definedName name="BS" hidden="1">{"closed",#N/A,FALSE,"Consolidated Products - Budget";"expanded",#N/A,FALSE,"Consolidated Products - Budget"}</definedName>
    <definedName name="BudgetRevenueUSDMTD">3</definedName>
    <definedName name="BudgetRevenueUSDQTD">6</definedName>
    <definedName name="BudgetRevenueUSDYTD">9</definedName>
    <definedName name="BusinessName">'[1]Revsum - trend'!#REF!</definedName>
    <definedName name="BusinessNameQ">#REF!</definedName>
    <definedName name="BusinessSummaryName">'[1]Revsum - trend'!#REF!</definedName>
    <definedName name="BusinessSummaryNameQ">#REF!</definedName>
    <definedName name="BusSysEA">MATCH("Business Systems Enterprise Agreements",Categories,0)</definedName>
    <definedName name="BusSysEALookup">OFFSET('[1]Revsum - trend'!#REF!,BusSysEA,1,BusSysEATotal-BusSysEA,1)</definedName>
    <definedName name="BusSysEATotal">MATCH("Business Systems Enterprise Agreements *",Categories,0)</definedName>
    <definedName name="carter">'[2]May 96'!#REF!</definedName>
    <definedName name="Cash" hidden="1">{"closed",#N/A,FALSE,"Consolidated Products - Budget";"expanded",#N/A,FALSE,"Consolidated Products - Budget"}</definedName>
    <definedName name="Categories">'[1]Revsum - trend'!#REF!</definedName>
    <definedName name="Channel">'[1]Revsum - trend'!#REF!</definedName>
    <definedName name="ChannelAggregate">'[1]Revsum - trend'!#REF!</definedName>
    <definedName name="ChannelAggregateQ">#REF!</definedName>
    <definedName name="ChannelQ">#REF!</definedName>
    <definedName name="Columns">'[3]Data Sheet'!$F:$F,'[3]Data Sheet'!$H:$H,'[3]Data Sheet'!$J:$J,'[3]Data Sheet'!$L:$L,'[3]Data Sheet'!#REF!,'[3]Data Sheet'!#REF!,'[3]Data Sheet'!#REF!,'[3]Data Sheet'!#REF!,'[3]Data Sheet'!#REF!,'[3]Data Sheet'!#REF!,'[3]Data Sheet'!#REF!,'[3]Data Sheet'!#REF!,'[3]Data Sheet'!#REF!,'[3]Data Sheet'!#REF!,'[3]Data Sheet'!#REF!,'[3]Data Sheet'!$N:$N,'[3]Data Sheet'!$P:$P,'[3]Data Sheet'!$R:$R,'[3]Data Sheet'!$T:$T,'[3]Data Sheet'!$V:$V,'[3]Data Sheet'!$X:$X,'[3]Data Sheet'!$Z:$Z,'[3]Data Sheet'!$AB:$AB,'[3]Data Sheet'!$AD:$AD,'[3]Data Sheet'!$AF:$AF,'[3]Data Sheet'!$AH:$AH,'[3]Data Sheet'!$AJ:$AJ,'[3]Data Sheet'!$AJ:$AJ</definedName>
    <definedName name="ConstantDollars">'[1]Revsum - trend'!#REF!</definedName>
    <definedName name="CurrencyType">'[1]Revsum - trend'!#REF!</definedName>
    <definedName name="Divisions">OFFSET([0]!Categories,0,-1)</definedName>
    <definedName name="FiscalPeriod">'[1]Revsum - trend'!#REF!</definedName>
    <definedName name="FXVarianceMTD">4</definedName>
    <definedName name="FXVarianceQTD">7</definedName>
    <definedName name="FXVarianceYTD">10</definedName>
    <definedName name="FY00OthAvg">#REF!</definedName>
    <definedName name="FY00RegAvg">#REF!</definedName>
    <definedName name="FY01OthAvg">#REF!</definedName>
    <definedName name="FY01RegAvg">#REF!</definedName>
    <definedName name="gaudette">'[2]May 96'!#REF!</definedName>
    <definedName name="Greetings">MATCH("Grtgs WS, PictureIt, Other DAD",Categories,0)</definedName>
    <definedName name="GreetingsLookup">OFFSET('[1]Revsum - trend'!#REF!,Greetings,1,GreetingsTotal-Greetings,1)</definedName>
    <definedName name="GreetingsTotal">MATCH("Grtgs WS, PictureIt, Other DAD *",Categories,0)</definedName>
    <definedName name="hansen">'[2]May 96'!#REF!</definedName>
    <definedName name="hanson">'[2]May 96'!#REF!</definedName>
    <definedName name="heading">#REF!</definedName>
    <definedName name="INTEREST">'[2]May 96'!#REF!</definedName>
    <definedName name="JAW">'[2]May 96'!#REF!</definedName>
    <definedName name="JAWORSKI">'[2]May 96'!#REF!</definedName>
    <definedName name="JustifyColumn">'[3]Data Sheet'!#REF!</definedName>
    <definedName name="LastPivotRow">COUNTA([0]!SalesLocations)+ROW([0]!PTtop)-1</definedName>
    <definedName name="LI">#REF!</definedName>
    <definedName name="LOAN">'[2]May 96'!#REF!</definedName>
    <definedName name="LOAN.DAN">'[2]May 96'!#REF!</definedName>
    <definedName name="LOAN.FRANK">'[2]May 96'!#REF!</definedName>
    <definedName name="LOAN.HANSEN">'[2]May 96'!#REF!</definedName>
    <definedName name="LOAN.HANSON">'[2]May 96'!#REF!</definedName>
    <definedName name="macintosh">'[2]May 96'!#REF!</definedName>
    <definedName name="MBV" hidden="1">{"closed",#N/A,FALSE,"Consolidated Products - Budget";"expanded",#N/A,FALSE,"Consolidated Products - Budget"}</definedName>
    <definedName name="MITCHELL">'[2]May 96'!#REF!</definedName>
    <definedName name="mntrange">'[1]Revsum - trend'!#REF!</definedName>
    <definedName name="Months">{"January","February","March","April","May","June","July","August","September","October","November","December"}</definedName>
    <definedName name="MSBudgetAdjAmount">14</definedName>
    <definedName name="MSBudgetAmount">1</definedName>
    <definedName name="MSBudgetLicenses">7</definedName>
    <definedName name="MSSalesAdjAmount">4</definedName>
    <definedName name="MSSalesAmount">0</definedName>
    <definedName name="MSSalesLicenses">9</definedName>
    <definedName name="MSSalesScndryLicenses">10</definedName>
    <definedName name="MYHRVOLD">'[2]May 96'!#REF!</definedName>
    <definedName name="NumPTRows">#N/A</definedName>
    <definedName name="oki">'[2]May 96'!#REF!</definedName>
    <definedName name="OLDBAL">'[2]May 96'!#REF!</definedName>
    <definedName name="PAID.INT">'[2]May 96'!#REF!</definedName>
    <definedName name="PAID.PRN">'[2]May 96'!#REF!</definedName>
    <definedName name="PFamily">'[1]Revsum - trend'!#REF!</definedName>
    <definedName name="Pivot2" hidden="1">{"closed",#N/A,FALSE,"Consolidated Products - Budget";"expanded",#N/A,FALSE,"Consolidated Products - Budget"}</definedName>
    <definedName name="PivotRows">COUNT(OFFSET(PivotTop,1,2,250))</definedName>
    <definedName name="PivotTable5.doc" hidden="1">#REF!</definedName>
    <definedName name="PivotTable8.doc" hidden="1">#REF!</definedName>
    <definedName name="PivotTop">'[1]Revsum - trend'!#REF!</definedName>
    <definedName name="_xlnm.Print_Area" localSheetId="0">'Balance Sheet'!$A$1:$P$37</definedName>
    <definedName name="_xlnm.Print_Area" localSheetId="2">'Cashflow'!$A$1:$T$56</definedName>
    <definedName name="_xlnm.Print_Area" localSheetId="1">'Income Statement'!$A$1:$R$29</definedName>
    <definedName name="_xlnm.Print_Area" localSheetId="3">'Segment Information'!$A$1:$S$61</definedName>
    <definedName name="_xlnm.Print_Titles" localSheetId="0">'Balance Sheet'!$A:$F</definedName>
    <definedName name="Product_Pricing">'[4]Data'!#REF!</definedName>
    <definedName name="PTtop">'[5]BySub'!$A$5</definedName>
    <definedName name="RecordType">'[1]Revsum - trend'!#REF!</definedName>
    <definedName name="RecordTypeQ">#REF!</definedName>
    <definedName name="Region">'[1]Revsum - trend'!#REF!</definedName>
    <definedName name="RegionQ">#REF!</definedName>
    <definedName name="REMALA">'[2]May 96'!#REF!</definedName>
    <definedName name="ROEMSel">#REF!</definedName>
    <definedName name="SalesLocation">'[1]Revsum - trend'!#REF!</definedName>
    <definedName name="SalesLocationQ">#REF!</definedName>
    <definedName name="SalesLocations">[0]!PTtop:'[5]BySub'!$A$97</definedName>
    <definedName name="SP">#REF!</definedName>
    <definedName name="SpaceBetweenColumns">'[3]Data Sheet'!$G:$G,'[3]Data Sheet'!$I:$I,'[3]Data Sheet'!$K:$K,'[3]Data Sheet'!$M:$M,'[3]Data Sheet'!#REF!,'[3]Data Sheet'!#REF!,'[3]Data Sheet'!#REF!,'[3]Data Sheet'!#REF!,'[3]Data Sheet'!#REF!,'[3]Data Sheet'!#REF!,'[3]Data Sheet'!#REF!,'[3]Data Sheet'!#REF!,'[3]Data Sheet'!#REF!,'[3]Data Sheet'!#REF!,'[3]Data Sheet'!#REF!,'[3]Data Sheet'!$O:$O,'[3]Data Sheet'!$Q:$Q,'[3]Data Sheet'!$S:$S,'[3]Data Sheet'!$U:$U,'[3]Data Sheet'!$W:$W,'[3]Data Sheet'!$Y:$Y,'[3]Data Sheet'!$AA:$AA,'[3]Data Sheet'!$AC:$AC,'[3]Data Sheet'!$AE:$AE,'[3]Data Sheet'!$AE:$AE,'[3]Data Sheet'!$AE:$AE,'[3]Data Sheet'!$AG:$AG,'[3]Data Sheet'!$AI:$AI</definedName>
    <definedName name="StandAlone">"$B$12"</definedName>
    <definedName name="StandAloneStandard">MATCH("Standalone office apps - standard",Categories,0)</definedName>
    <definedName name="StandAloneStandardLookup">OFFSET('[1]Revsum - trend'!#REF!,StandAloneStandard,1,StandAloneStandardTotal-StandAloneStandard,1)</definedName>
    <definedName name="StandAloneStandardTotal">MATCH("Standalone Office Apps - Standard?*",Categories,0)</definedName>
    <definedName name="StandAloneUpgrade">MATCH("Standalone office apps - upgrade",Categories,0)</definedName>
    <definedName name="StandAloneUpgradeLookup">OFFSET('[1]Revsum - trend'!#REF!,StandAloneUpgrade,1,StandAloneUpgradeTotal-StandAloneUpgrade,1)</definedName>
    <definedName name="StandAloneUpgradeTotal">MATCH("Standalone Office Apps - Upgrade?*",Categories,0)</definedName>
    <definedName name="Subregion">'[1]Revsum - trend'!#REF!</definedName>
    <definedName name="SubregionQ">#REF!</definedName>
    <definedName name="SumCur">'[6]Query Criteria'!$B$24</definedName>
    <definedName name="summary" hidden="1">{"closed",#N/A,FALSE,"Consolidated Products - Budget";"expanded",#N/A,FALSE,"Consolidated Products - Budget"}</definedName>
    <definedName name="Trend">'[1]Revsum - trend'!#REF!</definedName>
    <definedName name="TrendKind">'[1]Revsum - trend'!#REF!</definedName>
    <definedName name="verba">'[2]May 96'!#REF!</definedName>
    <definedName name="View">'[1]Revsum - trend'!#REF!</definedName>
    <definedName name="WALTON">'[2]May 96'!#REF!</definedName>
    <definedName name="wrn.prodcon." hidden="1">{"closed",#N/A,FALSE,"Consolidated Products - Budget";"expanded",#N/A,FALSE,"Consolidated Products - Budget"}</definedName>
    <definedName name="XRefCopy1" hidden="1">#REF!</definedName>
    <definedName name="XRefCopy2" hidden="1">#REF!</definedName>
    <definedName name="XRefCopyRangeCount" hidden="1">2</definedName>
  </definedNames>
  <calcPr fullCalcOnLoad="1"/>
</workbook>
</file>

<file path=xl/sharedStrings.xml><?xml version="1.0" encoding="utf-8"?>
<sst xmlns="http://schemas.openxmlformats.org/spreadsheetml/2006/main" count="225" uniqueCount="117">
  <si>
    <t>Assets</t>
  </si>
  <si>
    <t>Current assets:</t>
  </si>
  <si>
    <t>Property and equipment, net</t>
  </si>
  <si>
    <t>Current liabilities:</t>
  </si>
  <si>
    <t>Netflix, Inc.</t>
  </si>
  <si>
    <t>Cash and cash equivalents</t>
  </si>
  <si>
    <t>Total current assets</t>
  </si>
  <si>
    <t>Total assets</t>
  </si>
  <si>
    <t>Accrued expenses</t>
  </si>
  <si>
    <t>Deferred revenue</t>
  </si>
  <si>
    <t>Total current liabilities</t>
  </si>
  <si>
    <t>Total liabilities</t>
  </si>
  <si>
    <t>Liabilities and Stockholders' Equity</t>
  </si>
  <si>
    <t>Stockholders' equity:</t>
  </si>
  <si>
    <t>Total stockholders' equity</t>
  </si>
  <si>
    <t>Total liabilities and stockholders' equity</t>
  </si>
  <si>
    <t>Consolidated Balance Sheets</t>
  </si>
  <si>
    <t>(unaudited)</t>
  </si>
  <si>
    <t>December 31,</t>
  </si>
  <si>
    <t>September 30,</t>
  </si>
  <si>
    <t>June 30,</t>
  </si>
  <si>
    <t>Short-term investments</t>
  </si>
  <si>
    <t>March 31,</t>
  </si>
  <si>
    <t>As of</t>
  </si>
  <si>
    <t>(in thousands)</t>
  </si>
  <si>
    <t xml:space="preserve">June 30, </t>
  </si>
  <si>
    <t>Current content library, net</t>
  </si>
  <si>
    <t>Common stock</t>
  </si>
  <si>
    <t>Other non-current assets</t>
  </si>
  <si>
    <t>Other non-current liabilities</t>
  </si>
  <si>
    <t>Long-term debt</t>
  </si>
  <si>
    <t>Other current assets</t>
  </si>
  <si>
    <t>Consolidated Statements of Cash Flows</t>
  </si>
  <si>
    <t>Three Months Ended</t>
  </si>
  <si>
    <t>Twelve Months Ended</t>
  </si>
  <si>
    <t>Cash flows from operating activities:</t>
  </si>
  <si>
    <t>Depreciation and amortization of property, equipment and intangibles</t>
  </si>
  <si>
    <t>Stock-based compensation expense</t>
  </si>
  <si>
    <t>Excess tax benefits from stock-based compensation</t>
  </si>
  <si>
    <t>Deferred taxes</t>
  </si>
  <si>
    <t>Changes in operating assets and liabilities:</t>
  </si>
  <si>
    <t>Cash flows from investing activities:</t>
  </si>
  <si>
    <t>Purchases of short-term investments</t>
  </si>
  <si>
    <t>Proceeds from sale of short-term investments</t>
  </si>
  <si>
    <t>Proceeds from maturities of short-term investments</t>
  </si>
  <si>
    <t>Purchases of property and equipment</t>
  </si>
  <si>
    <t>Other assets</t>
  </si>
  <si>
    <t>Cash flows from financing activities:</t>
  </si>
  <si>
    <t>Principal payments of lease financing obligations</t>
  </si>
  <si>
    <t>Net increase (decrease) in cash and cash equivalents</t>
  </si>
  <si>
    <t>Cash and cash equivalents, beginning of period</t>
  </si>
  <si>
    <t xml:space="preserve"> Cash and cash equivalents, end of period</t>
  </si>
  <si>
    <t>Non-GAAP free cash flow reconciliation:</t>
  </si>
  <si>
    <t>Non-GAAP free cash flow</t>
  </si>
  <si>
    <t>Consolidated Statements of Operations</t>
  </si>
  <si>
    <t>(in thousands, except per share data)</t>
  </si>
  <si>
    <t>Revenues</t>
  </si>
  <si>
    <t>Technology and development</t>
  </si>
  <si>
    <t>Other income (expense):</t>
  </si>
  <si>
    <t>Basic</t>
  </si>
  <si>
    <t>Diluted</t>
  </si>
  <si>
    <t>As of / Three Months Ended</t>
  </si>
  <si>
    <t>Retained earnings</t>
  </si>
  <si>
    <t>Other non-cash items</t>
  </si>
  <si>
    <t>Other non-current assets and liabilities</t>
  </si>
  <si>
    <t>Segment Information</t>
  </si>
  <si>
    <t>Revenue</t>
  </si>
  <si>
    <t>Other income (expense)</t>
  </si>
  <si>
    <t>Amortization of streaming content library</t>
  </si>
  <si>
    <t>Amortization of DVD content library</t>
  </si>
  <si>
    <t>Additions to streaming content library</t>
  </si>
  <si>
    <t>Change in streaming content liabilities</t>
  </si>
  <si>
    <t xml:space="preserve">Interest expense </t>
  </si>
  <si>
    <t xml:space="preserve">September 30, </t>
  </si>
  <si>
    <t>Domestic Streaming</t>
  </si>
  <si>
    <t>Domestic DVD</t>
  </si>
  <si>
    <t>Non-current content liabilities</t>
  </si>
  <si>
    <t>Long-term debt due to related party</t>
  </si>
  <si>
    <t>Contribution profit</t>
  </si>
  <si>
    <t>Contribution profit (loss)</t>
  </si>
  <si>
    <t>Non-current content library, net</t>
  </si>
  <si>
    <t>International Streaming</t>
  </si>
  <si>
    <t>Interest and other income (expense)</t>
  </si>
  <si>
    <t>Effect of exchange rate changes on cash and cash equivalents</t>
  </si>
  <si>
    <t>Provision (benefit) for income taxes</t>
  </si>
  <si>
    <t>Accounts payable</t>
  </si>
  <si>
    <t>Total Streaming</t>
  </si>
  <si>
    <t>Earnings per share:</t>
  </si>
  <si>
    <t>Weighted-average common shares outstanding:</t>
  </si>
  <si>
    <t>Net cash provided by (used in) operating activities</t>
  </si>
  <si>
    <t>Consolidated</t>
  </si>
  <si>
    <t>Current content liabilities</t>
  </si>
  <si>
    <t>Loss on extinguishment of debt</t>
  </si>
  <si>
    <t>Marketing*</t>
  </si>
  <si>
    <t>*</t>
  </si>
  <si>
    <t>Proceeds from issuance of common stock</t>
  </si>
  <si>
    <t>Redemption of debt</t>
  </si>
  <si>
    <t>provided by (used in) operating activities:</t>
  </si>
  <si>
    <t>Accumulated other comprehensive income (loss)</t>
  </si>
  <si>
    <t>Certain prior period amounts have been reclassified from Marketing to Cost of revenues to conform to current period presentation</t>
  </si>
  <si>
    <t>General and administrative</t>
  </si>
  <si>
    <t>Cost of revenues*</t>
  </si>
  <si>
    <t>Other operating expenses</t>
  </si>
  <si>
    <t>Acquisition of DVD content library</t>
  </si>
  <si>
    <t>Net cash provided by (used in) investing activities</t>
  </si>
  <si>
    <t>Issuance costs</t>
  </si>
  <si>
    <t>Proceeds from issuance of debt</t>
  </si>
  <si>
    <t>Contribution margin</t>
  </si>
  <si>
    <t>Operating income</t>
  </si>
  <si>
    <t>Income before income taxes</t>
  </si>
  <si>
    <t>Net income</t>
  </si>
  <si>
    <t>Adjustments to reconcile net income to net cash</t>
  </si>
  <si>
    <t>Net cash provided by financing activities</t>
  </si>
  <si>
    <t>Net Income</t>
  </si>
  <si>
    <t>Six Months Ended</t>
  </si>
  <si>
    <t>Total memberships at end of period</t>
  </si>
  <si>
    <t>Paid memberships at end of period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</si>
</sst>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\ ;\(#,##0.0\)"/>
    <numFmt numFmtId="166" formatCode="#,##0\ ;\(#,##0.0\)"/>
    <numFmt numFmtId="167" formatCode="&quot;$&quot;0.00_)"/>
    <numFmt numFmtId="168" formatCode="#,##0&quot;%&quot;"/>
    <numFmt numFmtId="169" formatCode="#,##0___);\(#,##0.00\)"/>
    <numFmt numFmtId="170" formatCode="0%;\(0%\)"/>
    <numFmt numFmtId="171" formatCode="_(* #,##0,,_);_(* \(#,##0,,\);_(* &quot;-&quot;_)"/>
    <numFmt numFmtId="172" formatCode="_(* #,##0_);[Red]_(* \(#,##0\);_(* &quot;&quot;&quot;&quot;&quot;&quot;&quot;&quot;\ \-\ &quot;&quot;&quot;&quot;&quot;&quot;&quot;&quot;_);_(@_)"/>
    <numFmt numFmtId="173" formatCode="_(* #,##0,_);[Red]_(* \(#,##0,\);_(* &quot;&quot;&quot;&quot;&quot;&quot;&quot;&quot;\ \-\ &quot;&quot;&quot;&quot;&quot;&quot;&quot;&quot;_);_(@_)"/>
    <numFmt numFmtId="174" formatCode="0%;\(0%\);;"/>
    <numFmt numFmtId="175" formatCode="0%;\(0%\);&quot;-&quot;"/>
    <numFmt numFmtId="176" formatCode="#,##0_);[Red]\(#,##0\);&quot;-&quot;"/>
    <numFmt numFmtId="177" formatCode="*-"/>
    <numFmt numFmtId="178" formatCode="#,##0;\-#,##0;&quot;-&quot;"/>
    <numFmt numFmtId="179" formatCode="_._.&quot;$&quot;* \(#,##0\)_%;_._.&quot;$&quot;* #,##0_)_%;_._.&quot;$&quot;* 0_)_%;_._.@_)_%"/>
    <numFmt numFmtId="180" formatCode="_._.* \(#,##0\)_%;_._.* #,##0_)_%;_._.* 0_)_%;_._.@_)_%"/>
    <numFmt numFmtId="181" formatCode="&quot;$&quot;#,##0;\-&quot;$&quot;#,##0"/>
    <numFmt numFmtId="182" formatCode="&quot;$&quot;#,##0;[Red]\-&quot;$&quot;#,##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;\(#,##0\)"/>
    <numFmt numFmtId="187" formatCode="&quot;SFr.&quot;\ #,##0.00;&quot;SFr.&quot;\ \-#,##0.00"/>
    <numFmt numFmtId="188" formatCode="#,##0.00;\-#,##0.00;&quot;-&quot;"/>
    <numFmt numFmtId="189" formatCode="* #,##0.00_);\(#,##0.00\)"/>
    <numFmt numFmtId="190" formatCode="_([$€-2]* #,##0.00_);_([$€-2]* \(#,##0.00\);_([$€-2]* &quot;-&quot;??_)"/>
    <numFmt numFmtId="191" formatCode="_(* #,##0_);_(* \(#,##0\);_(* &quot;-&quot;??_);_(@_)"/>
    <numFmt numFmtId="192" formatCode="&quot;$&quot;* #,###\ ;&quot;$&quot;* \(#,###\);&quot;$&quot;* \-\ "/>
    <numFmt numFmtId="193" formatCode="#,##0;[Red]\(#,##0\)"/>
    <numFmt numFmtId="194" formatCode="0.0%;[Red]\(0.0%\)"/>
    <numFmt numFmtId="195" formatCode="&quot;$&quot;* #,###.00\ ;&quot;$&quot;* \(#,###.00\);&quot;$&quot;* \-\ "/>
    <numFmt numFmtId="196" formatCode="&quot;$&quot;#,##0\ ;\(&quot;$&quot;#,##0.0\)"/>
    <numFmt numFmtId="197" formatCode="_(&quot;$&quot;* #,##0_);_(&quot;$&quot;* \(#,##0\);_(&quot;$&quot;* &quot;-&quot;??_);_(@_)"/>
    <numFmt numFmtId="198" formatCode="0.0%"/>
    <numFmt numFmtId="199" formatCode="mmmm\ d\,\ yyyy"/>
    <numFmt numFmtId="200" formatCode="mm/dd/yyyy"/>
    <numFmt numFmtId="201" formatCode=";;;"/>
    <numFmt numFmtId="202" formatCode="&quot;per &quot;0"/>
    <numFmt numFmtId="203" formatCode="0.000_)"/>
    <numFmt numFmtId="204" formatCode="#,##0.00&quot; $&quot;;\-#,##0.00&quot; $&quot;"/>
    <numFmt numFmtId="205" formatCode="#,##0.000"/>
    <numFmt numFmtId="206" formatCode="#,##0.00;[Red]\(#,##0.00\)"/>
  </numFmts>
  <fonts count="100">
    <font>
      <sz val="10"/>
      <name val="Arial"/>
      <family val="0"/>
    </font>
    <font>
      <sz val="11"/>
      <color indexed="8"/>
      <name val="Calibri"/>
      <family val="2"/>
    </font>
    <font>
      <sz val="8"/>
      <name val="Helv"/>
      <family val="0"/>
    </font>
    <font>
      <b/>
      <sz val="12"/>
      <name val="Tms Rmn"/>
      <family val="0"/>
    </font>
    <font>
      <b/>
      <i/>
      <sz val="12"/>
      <name val="Tms Rmn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color indexed="63"/>
      <name val="MS Sans Serif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  <family val="0"/>
    </font>
    <font>
      <sz val="8"/>
      <color indexed="18"/>
      <name val="Helv"/>
      <family val="0"/>
    </font>
    <font>
      <b/>
      <u val="single"/>
      <sz val="10"/>
      <color indexed="8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name val="Tms Rmn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ms Rmn"/>
      <family val="0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0"/>
    </font>
    <font>
      <sz val="7"/>
      <name val="Small Fonts"/>
      <family val="2"/>
    </font>
    <font>
      <b/>
      <sz val="12"/>
      <color indexed="24"/>
      <name val="Arial"/>
      <family val="2"/>
    </font>
    <font>
      <b/>
      <u val="single"/>
      <sz val="11"/>
      <color indexed="37"/>
      <name val="Arial"/>
      <family val="2"/>
    </font>
    <font>
      <sz val="9"/>
      <name val="Times New Roman"/>
      <family val="1"/>
    </font>
    <font>
      <sz val="10"/>
      <color indexed="39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6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1"/>
      <name val="Times New Roman"/>
      <family val="1"/>
    </font>
    <font>
      <sz val="8"/>
      <color indexed="8"/>
      <name val="Wingdings"/>
      <family val="0"/>
    </font>
    <font>
      <sz val="11"/>
      <name val="Arial"/>
      <family val="2"/>
    </font>
    <font>
      <b/>
      <sz val="14"/>
      <color indexed="5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12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sz val="10"/>
      <color indexed="17"/>
      <name val="Calibri"/>
      <family val="2"/>
    </font>
    <font>
      <b/>
      <sz val="10"/>
      <color indexed="12"/>
      <name val="Calibri"/>
      <family val="2"/>
    </font>
    <font>
      <sz val="10"/>
      <color indexed="63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222222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/>
      <right/>
      <top/>
      <bottom style="hair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hair">
        <color indexed="62"/>
      </bottom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thin">
        <color rgb="FF000000"/>
      </bottom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189" fontId="2" fillId="0" borderId="0">
      <alignment horizontal="center"/>
      <protection/>
    </xf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205" fontId="0" fillId="26" borderId="1">
      <alignment horizontal="center" vertical="center"/>
      <protection/>
    </xf>
    <xf numFmtId="0" fontId="85" fillId="27" borderId="0" applyNumberFormat="0" applyBorder="0" applyAlignment="0" applyProtection="0"/>
    <xf numFmtId="37" fontId="3" fillId="0" borderId="0">
      <alignment/>
      <protection/>
    </xf>
    <xf numFmtId="37" fontId="4" fillId="0" borderId="0">
      <alignment/>
      <protection/>
    </xf>
    <xf numFmtId="181" fontId="5" fillId="0" borderId="2" applyAlignment="0" applyProtection="0"/>
    <xf numFmtId="0" fontId="0" fillId="0" borderId="0" quotePrefix="1">
      <alignment horizontal="justify" vertical="justify" textRotation="127" wrapText="1"/>
      <protection hidden="1"/>
    </xf>
    <xf numFmtId="178" fontId="6" fillId="0" borderId="0" applyFill="0" applyBorder="0" applyAlignment="0">
      <protection/>
    </xf>
    <xf numFmtId="171" fontId="0" fillId="0" borderId="0" applyFill="0" applyBorder="0" applyAlignment="0">
      <protection/>
    </xf>
    <xf numFmtId="172" fontId="0" fillId="0" borderId="0" applyFill="0" applyBorder="0" applyAlignment="0">
      <protection/>
    </xf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8" fontId="6" fillId="0" borderId="0" applyFill="0" applyBorder="0" applyAlignment="0">
      <protection/>
    </xf>
    <xf numFmtId="175" fontId="0" fillId="0" borderId="0" applyFill="0" applyBorder="0" applyAlignment="0">
      <protection/>
    </xf>
    <xf numFmtId="171" fontId="0" fillId="0" borderId="0" applyFill="0" applyBorder="0" applyAlignment="0">
      <protection/>
    </xf>
    <xf numFmtId="0" fontId="86" fillId="28" borderId="3" applyNumberFormat="0" applyAlignment="0" applyProtection="0"/>
    <xf numFmtId="37" fontId="18" fillId="0" borderId="4">
      <alignment horizontal="centerContinuous"/>
      <protection/>
    </xf>
    <xf numFmtId="0" fontId="7" fillId="0" borderId="0" applyFill="0" applyBorder="0" applyProtection="0">
      <alignment horizontal="center"/>
    </xf>
    <xf numFmtId="0" fontId="87" fillId="29" borderId="5" applyNumberFormat="0" applyAlignment="0" applyProtection="0"/>
    <xf numFmtId="0" fontId="28" fillId="30" borderId="0">
      <alignment horizontal="left"/>
      <protection/>
    </xf>
    <xf numFmtId="0" fontId="29" fillId="30" borderId="0">
      <alignment horizontal="right"/>
      <protection/>
    </xf>
    <xf numFmtId="0" fontId="30" fillId="31" borderId="0">
      <alignment horizontal="center"/>
      <protection/>
    </xf>
    <xf numFmtId="37" fontId="20" fillId="0" borderId="4">
      <alignment horizontal="center" wrapText="1"/>
      <protection/>
    </xf>
    <xf numFmtId="37" fontId="20" fillId="0" borderId="4">
      <alignment horizontal="center" wrapText="1"/>
      <protection/>
    </xf>
    <xf numFmtId="0" fontId="29" fillId="30" borderId="0">
      <alignment horizontal="right"/>
      <protection/>
    </xf>
    <xf numFmtId="0" fontId="31" fillId="31" borderId="0">
      <alignment horizontal="left"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203" fontId="32" fillId="0" borderId="0">
      <alignment/>
      <protection/>
    </xf>
    <xf numFmtId="203" fontId="32" fillId="0" borderId="0">
      <alignment/>
      <protection/>
    </xf>
    <xf numFmtId="203" fontId="32" fillId="0" borderId="0">
      <alignment/>
      <protection/>
    </xf>
    <xf numFmtId="203" fontId="32" fillId="0" borderId="0">
      <alignment/>
      <protection/>
    </xf>
    <xf numFmtId="203" fontId="32" fillId="0" borderId="0">
      <alignment/>
      <protection/>
    </xf>
    <xf numFmtId="203" fontId="32" fillId="0" borderId="0">
      <alignment/>
      <protection/>
    </xf>
    <xf numFmtId="203" fontId="32" fillId="0" borderId="0">
      <alignment/>
      <protection/>
    </xf>
    <xf numFmtId="203" fontId="32" fillId="0" borderId="0">
      <alignment/>
      <protection/>
    </xf>
    <xf numFmtId="166" fontId="8" fillId="0" borderId="6">
      <alignment/>
      <protection/>
    </xf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37" fontId="0" fillId="0" borderId="0" applyFill="0" applyBorder="0" applyAlignment="0" applyProtection="0"/>
    <xf numFmtId="0" fontId="11" fillId="0" borderId="0" applyFill="0" applyBorder="0" applyAlignment="0" applyProtection="0"/>
    <xf numFmtId="198" fontId="33" fillId="0" borderId="0" applyNumberFormat="0" applyFill="0" applyAlignment="0" applyProtection="0"/>
    <xf numFmtId="188" fontId="0" fillId="0" borderId="0">
      <alignment horizontal="center"/>
      <protection/>
    </xf>
    <xf numFmtId="180" fontId="12" fillId="0" borderId="0" applyFill="0" applyBorder="0" applyProtection="0">
      <alignment/>
    </xf>
    <xf numFmtId="179" fontId="13" fillId="0" borderId="0" applyFont="0" applyFill="0" applyBorder="0" applyAlignment="0" applyProtection="0"/>
    <xf numFmtId="167" fontId="14" fillId="0" borderId="7">
      <alignment/>
      <protection hidden="1"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" fontId="2" fillId="0" borderId="0">
      <alignment/>
      <protection/>
    </xf>
    <xf numFmtId="14" fontId="15" fillId="0" borderId="0">
      <alignment horizontal="center"/>
      <protection/>
    </xf>
    <xf numFmtId="14" fontId="6" fillId="0" borderId="0" applyFill="0" applyBorder="0" applyAlignment="0">
      <protection/>
    </xf>
    <xf numFmtId="199" fontId="0" fillId="0" borderId="0" applyFill="0" applyBorder="0" applyAlignment="0" applyProtection="0"/>
    <xf numFmtId="15" fontId="16" fillId="32" borderId="0" applyNumberFormat="0" applyFont="0" applyFill="0" applyBorder="0" applyAlignment="0">
      <protection/>
    </xf>
    <xf numFmtId="0" fontId="6" fillId="0" borderId="8" applyNumberFormat="0" applyFill="0" applyBorder="0" applyAlignment="0" applyProtection="0"/>
    <xf numFmtId="187" fontId="8" fillId="0" borderId="0" applyFont="0" applyFill="0" applyBorder="0" applyAlignment="0" applyProtection="0"/>
    <xf numFmtId="186" fontId="13" fillId="0" borderId="0" applyFont="0" applyFill="0" applyBorder="0" applyAlignment="0" applyProtection="0"/>
    <xf numFmtId="178" fontId="17" fillId="0" borderId="0" applyFill="0" applyBorder="0" applyAlignment="0">
      <protection/>
    </xf>
    <xf numFmtId="171" fontId="0" fillId="0" borderId="0" applyFill="0" applyBorder="0" applyAlignment="0">
      <protection/>
    </xf>
    <xf numFmtId="178" fontId="17" fillId="0" borderId="0" applyFill="0" applyBorder="0" applyAlignment="0">
      <protection/>
    </xf>
    <xf numFmtId="175" fontId="0" fillId="0" borderId="0" applyFill="0" applyBorder="0" applyAlignment="0">
      <protection/>
    </xf>
    <xf numFmtId="171" fontId="0" fillId="0" borderId="0" applyFill="0" applyBorder="0" applyAlignment="0">
      <protection/>
    </xf>
    <xf numFmtId="167" fontId="14" fillId="0" borderId="7">
      <alignment/>
      <protection hidden="1"/>
    </xf>
    <xf numFmtId="19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200" fontId="0" fillId="33" borderId="9" applyFont="0" applyAlignment="0">
      <protection/>
    </xf>
    <xf numFmtId="2" fontId="34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4" borderId="0" applyNumberFormat="0" applyBorder="0" applyAlignment="0" applyProtection="0"/>
    <xf numFmtId="38" fontId="18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10" applyNumberFormat="0" applyAlignment="0" applyProtection="0"/>
    <xf numFmtId="0" fontId="19" fillId="0" borderId="11">
      <alignment horizontal="left" vertical="center"/>
      <protection/>
    </xf>
    <xf numFmtId="14" fontId="20" fillId="35" borderId="7">
      <alignment horizontal="center" vertical="center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1" fillId="0" borderId="12" applyNumberFormat="0" applyFill="0" applyAlignment="0" applyProtection="0"/>
    <xf numFmtId="0" fontId="91" fillId="0" borderId="0" applyNumberFormat="0" applyFill="0" applyBorder="0" applyAlignment="0" applyProtection="0"/>
    <xf numFmtId="14" fontId="20" fillId="35" borderId="7">
      <alignment horizontal="center" vertical="center" wrapText="1"/>
      <protection/>
    </xf>
    <xf numFmtId="0" fontId="7" fillId="0" borderId="0" applyFill="0" applyAlignment="0" applyProtection="0"/>
    <xf numFmtId="0" fontId="7" fillId="0" borderId="6" applyFill="0" applyAlignment="0" applyProtection="0"/>
    <xf numFmtId="204" fontId="0" fillId="0" borderId="0">
      <alignment/>
      <protection locked="0"/>
    </xf>
    <xf numFmtId="204" fontId="0" fillId="0" borderId="0">
      <alignment/>
      <protection locked="0"/>
    </xf>
    <xf numFmtId="0" fontId="36" fillId="0" borderId="0">
      <alignment/>
      <protection/>
    </xf>
    <xf numFmtId="201" fontId="0" fillId="0" borderId="0">
      <alignment/>
      <protection/>
    </xf>
    <xf numFmtId="0" fontId="17" fillId="0" borderId="13" applyNumberFormat="0" applyFill="0" applyAlignment="0" applyProtection="0"/>
    <xf numFmtId="0" fontId="92" fillId="0" borderId="0" applyNumberFormat="0" applyFill="0" applyBorder="0" applyAlignment="0" applyProtection="0"/>
    <xf numFmtId="0" fontId="93" fillId="36" borderId="3" applyNumberFormat="0" applyAlignment="0" applyProtection="0"/>
    <xf numFmtId="10" fontId="18" fillId="37" borderId="8" applyNumberFormat="0" applyBorder="0" applyAlignment="0" applyProtection="0"/>
    <xf numFmtId="37" fontId="37" fillId="0" borderId="14">
      <alignment shrinkToFit="1"/>
      <protection locked="0"/>
    </xf>
    <xf numFmtId="37" fontId="37" fillId="0" borderId="14">
      <alignment shrinkToFit="1"/>
      <protection locked="0"/>
    </xf>
    <xf numFmtId="37" fontId="37" fillId="0" borderId="14">
      <alignment shrinkToFit="1"/>
      <protection locked="0"/>
    </xf>
    <xf numFmtId="37" fontId="37" fillId="0" borderId="14">
      <alignment shrinkToFit="1"/>
      <protection locked="0"/>
    </xf>
    <xf numFmtId="37" fontId="37" fillId="0" borderId="14">
      <alignment shrinkToFit="1"/>
      <protection locked="0"/>
    </xf>
    <xf numFmtId="37" fontId="37" fillId="0" borderId="14">
      <alignment shrinkToFit="1"/>
      <protection locked="0"/>
    </xf>
    <xf numFmtId="37" fontId="37" fillId="0" borderId="14">
      <alignment shrinkToFit="1"/>
      <protection locked="0"/>
    </xf>
    <xf numFmtId="37" fontId="37" fillId="0" borderId="14">
      <alignment shrinkToFit="1"/>
      <protection locked="0"/>
    </xf>
    <xf numFmtId="37" fontId="37" fillId="0" borderId="14">
      <alignment shrinkToFit="1"/>
      <protection locked="0"/>
    </xf>
    <xf numFmtId="37" fontId="37" fillId="0" borderId="14">
      <alignment shrinkToFit="1"/>
      <protection locked="0"/>
    </xf>
    <xf numFmtId="37" fontId="37" fillId="0" borderId="14">
      <alignment shrinkToFit="1"/>
      <protection locked="0"/>
    </xf>
    <xf numFmtId="0" fontId="28" fillId="30" borderId="0">
      <alignment horizontal="left"/>
      <protection/>
    </xf>
    <xf numFmtId="0" fontId="26" fillId="31" borderId="0">
      <alignment horizontal="left"/>
      <protection/>
    </xf>
    <xf numFmtId="178" fontId="21" fillId="0" borderId="0" applyFill="0" applyBorder="0" applyAlignment="0">
      <protection/>
    </xf>
    <xf numFmtId="171" fontId="0" fillId="0" borderId="0" applyFill="0" applyBorder="0" applyAlignment="0">
      <protection/>
    </xf>
    <xf numFmtId="178" fontId="21" fillId="0" borderId="0" applyFill="0" applyBorder="0" applyAlignment="0">
      <protection/>
    </xf>
    <xf numFmtId="175" fontId="0" fillId="0" borderId="0" applyFill="0" applyBorder="0" applyAlignment="0">
      <protection/>
    </xf>
    <xf numFmtId="171" fontId="0" fillId="0" borderId="0" applyFill="0" applyBorder="0" applyAlignment="0">
      <protection/>
    </xf>
    <xf numFmtId="0" fontId="94" fillId="0" borderId="15" applyNumberFormat="0" applyFill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4" fontId="2" fillId="0" borderId="6">
      <alignment/>
      <protection/>
    </xf>
    <xf numFmtId="0" fontId="95" fillId="38" borderId="0" applyNumberFormat="0" applyBorder="0" applyAlignment="0" applyProtection="0"/>
    <xf numFmtId="37" fontId="33" fillId="0" borderId="0">
      <alignment/>
      <protection/>
    </xf>
    <xf numFmtId="165" fontId="8" fillId="0" borderId="0">
      <alignment/>
      <protection/>
    </xf>
    <xf numFmtId="17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37" fontId="22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0" fillId="39" borderId="16" applyNumberFormat="0" applyFon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6" fillId="28" borderId="17" applyNumberFormat="0" applyAlignment="0" applyProtection="0"/>
    <xf numFmtId="193" fontId="6" fillId="31" borderId="0">
      <alignment horizontal="right"/>
      <protection/>
    </xf>
    <xf numFmtId="40" fontId="52" fillId="31" borderId="0">
      <alignment horizontal="right"/>
      <protection/>
    </xf>
    <xf numFmtId="206" fontId="6" fillId="31" borderId="0">
      <alignment horizontal="right"/>
      <protection/>
    </xf>
    <xf numFmtId="0" fontId="40" fillId="31" borderId="0">
      <alignment horizontal="center"/>
      <protection/>
    </xf>
    <xf numFmtId="0" fontId="53" fillId="31" borderId="0">
      <alignment horizontal="right"/>
      <protection/>
    </xf>
    <xf numFmtId="0" fontId="26" fillId="31" borderId="18">
      <alignment/>
      <protection/>
    </xf>
    <xf numFmtId="0" fontId="41" fillId="31" borderId="18">
      <alignment/>
      <protection/>
    </xf>
    <xf numFmtId="0" fontId="26" fillId="31" borderId="18">
      <alignment/>
      <protection/>
    </xf>
    <xf numFmtId="0" fontId="41" fillId="0" borderId="0" applyBorder="0">
      <alignment horizontal="centerContinuous"/>
      <protection/>
    </xf>
    <xf numFmtId="0" fontId="26" fillId="31" borderId="0" applyBorder="0">
      <alignment horizontal="centerContinuous"/>
      <protection/>
    </xf>
    <xf numFmtId="0" fontId="42" fillId="0" borderId="0" applyBorder="0">
      <alignment horizontal="centerContinuous"/>
      <protection/>
    </xf>
    <xf numFmtId="0" fontId="44" fillId="31" borderId="0" applyBorder="0">
      <alignment horizontal="centerContinuous"/>
      <protection/>
    </xf>
    <xf numFmtId="169" fontId="9" fillId="0" borderId="0">
      <alignment/>
      <protection/>
    </xf>
    <xf numFmtId="37" fontId="24" fillId="0" borderId="0" applyNumberFormat="0" applyFill="0" applyBorder="0" applyAlignment="0" applyProtection="0"/>
    <xf numFmtId="202" fontId="0" fillId="0" borderId="0">
      <alignment horizontal="left"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68" fontId="14" fillId="0" borderId="0">
      <alignment/>
      <protection hidden="1"/>
    </xf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2" fillId="0" borderId="0">
      <alignment/>
      <protection/>
    </xf>
    <xf numFmtId="178" fontId="23" fillId="0" borderId="0" applyFill="0" applyBorder="0" applyAlignment="0">
      <protection/>
    </xf>
    <xf numFmtId="171" fontId="0" fillId="0" borderId="0" applyFill="0" applyBorder="0" applyAlignment="0">
      <protection/>
    </xf>
    <xf numFmtId="178" fontId="23" fillId="0" borderId="0" applyFill="0" applyBorder="0" applyAlignment="0">
      <protection/>
    </xf>
    <xf numFmtId="175" fontId="0" fillId="0" borderId="0" applyFill="0" applyBorder="0" applyAlignment="0">
      <protection/>
    </xf>
    <xf numFmtId="171" fontId="0" fillId="0" borderId="0" applyFill="0" applyBorder="0" applyAlignment="0">
      <protection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" fillId="0" borderId="7">
      <alignment horizontal="center"/>
      <protection/>
    </xf>
    <xf numFmtId="3" fontId="9" fillId="0" borderId="0" applyFont="0" applyFill="0" applyBorder="0" applyAlignment="0" applyProtection="0"/>
    <xf numFmtId="0" fontId="9" fillId="40" borderId="0" applyNumberFormat="0" applyFont="0" applyBorder="0" applyAlignment="0" applyProtection="0"/>
    <xf numFmtId="37" fontId="43" fillId="0" borderId="0">
      <alignment horizontal="left"/>
      <protection/>
    </xf>
    <xf numFmtId="0" fontId="26" fillId="41" borderId="0">
      <alignment horizontal="center"/>
      <protection/>
    </xf>
    <xf numFmtId="49" fontId="44" fillId="31" borderId="0">
      <alignment horizontal="center"/>
      <protection/>
    </xf>
    <xf numFmtId="200" fontId="0" fillId="42" borderId="9" applyFont="0" applyAlignment="0">
      <protection locked="0"/>
    </xf>
    <xf numFmtId="37" fontId="45" fillId="0" borderId="0" applyNumberFormat="0" applyFill="0" applyBorder="0" applyAlignment="0" applyProtection="0"/>
    <xf numFmtId="37" fontId="0" fillId="0" borderId="0">
      <alignment horizontal="right"/>
      <protection/>
    </xf>
    <xf numFmtId="200" fontId="0" fillId="43" borderId="9" applyFont="0" applyAlignment="0">
      <protection/>
    </xf>
    <xf numFmtId="0" fontId="29" fillId="30" borderId="0">
      <alignment horizontal="center"/>
      <protection/>
    </xf>
    <xf numFmtId="0" fontId="29" fillId="30" borderId="0">
      <alignment horizontal="centerContinuous"/>
      <protection/>
    </xf>
    <xf numFmtId="0" fontId="46" fillId="31" borderId="0">
      <alignment horizontal="left"/>
      <protection/>
    </xf>
    <xf numFmtId="49" fontId="46" fillId="31" borderId="0">
      <alignment horizontal="center"/>
      <protection/>
    </xf>
    <xf numFmtId="0" fontId="28" fillId="30" borderId="0">
      <alignment horizontal="left"/>
      <protection/>
    </xf>
    <xf numFmtId="49" fontId="46" fillId="31" borderId="0">
      <alignment horizontal="left"/>
      <protection/>
    </xf>
    <xf numFmtId="0" fontId="28" fillId="30" borderId="0">
      <alignment horizontal="centerContinuous"/>
      <protection/>
    </xf>
    <xf numFmtId="0" fontId="28" fillId="30" borderId="0">
      <alignment horizontal="right"/>
      <protection/>
    </xf>
    <xf numFmtId="49" fontId="26" fillId="31" borderId="0">
      <alignment horizontal="left"/>
      <protection/>
    </xf>
    <xf numFmtId="0" fontId="29" fillId="30" borderId="0">
      <alignment horizontal="right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6" fillId="44" borderId="0">
      <alignment horizontal="center"/>
      <protection/>
    </xf>
    <xf numFmtId="0" fontId="47" fillId="44" borderId="0">
      <alignment horizontal="center"/>
      <protection/>
    </xf>
    <xf numFmtId="37" fontId="22" fillId="0" borderId="19">
      <alignment/>
      <protection/>
    </xf>
    <xf numFmtId="0" fontId="27" fillId="0" borderId="0" applyNumberFormat="0" applyFill="0" applyBorder="0" applyAlignment="0" applyProtection="0"/>
    <xf numFmtId="49" fontId="0" fillId="0" borderId="0" applyFont="0" applyAlignment="0">
      <protection/>
    </xf>
    <xf numFmtId="49" fontId="0" fillId="0" borderId="0" applyFont="0" applyAlignment="0">
      <protection/>
    </xf>
    <xf numFmtId="49" fontId="6" fillId="0" borderId="0" applyFill="0" applyBorder="0" applyAlignment="0">
      <protection/>
    </xf>
    <xf numFmtId="176" fontId="0" fillId="0" borderId="0" applyFill="0" applyBorder="0" applyAlignment="0">
      <protection/>
    </xf>
    <xf numFmtId="177" fontId="0" fillId="0" borderId="0" applyFill="0" applyBorder="0" applyAlignment="0">
      <protection/>
    </xf>
    <xf numFmtId="0" fontId="24" fillId="0" borderId="0" applyFill="0" applyBorder="0" applyProtection="0">
      <alignment horizontal="left" vertical="top"/>
    </xf>
    <xf numFmtId="40" fontId="48" fillId="0" borderId="0">
      <alignment/>
      <protection/>
    </xf>
    <xf numFmtId="40" fontId="25" fillId="0" borderId="0">
      <alignment/>
      <protection/>
    </xf>
    <xf numFmtId="0" fontId="9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22" fillId="0" borderId="6">
      <alignment/>
      <protection/>
    </xf>
    <xf numFmtId="37" fontId="22" fillId="0" borderId="20">
      <alignment/>
      <protection/>
    </xf>
    <xf numFmtId="37" fontId="18" fillId="41" borderId="0" applyNumberFormat="0" applyBorder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3" fontId="47" fillId="0" borderId="13" applyProtection="0">
      <alignment/>
    </xf>
    <xf numFmtId="0" fontId="49" fillId="31" borderId="0">
      <alignment horizontal="center"/>
      <protection/>
    </xf>
    <xf numFmtId="0" fontId="50" fillId="45" borderId="21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49" fontId="51" fillId="0" borderId="0" applyFill="0" applyBorder="0" applyAlignment="0" applyProtection="0"/>
    <xf numFmtId="37" fontId="7" fillId="46" borderId="22">
      <alignment horizontal="centerContinuous"/>
      <protection/>
    </xf>
    <xf numFmtId="0" fontId="20" fillId="0" borderId="6">
      <alignment horizontal="center" wrapText="1"/>
      <protection/>
    </xf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69" fillId="0" borderId="0" xfId="189" applyNumberFormat="1" applyFont="1" applyFill="1" applyBorder="1" applyAlignment="1">
      <alignment horizontal="center"/>
      <protection/>
    </xf>
    <xf numFmtId="0" fontId="70" fillId="0" borderId="0" xfId="189" applyNumberFormat="1" applyFont="1" applyFill="1" applyBorder="1">
      <alignment/>
      <protection/>
    </xf>
    <xf numFmtId="0" fontId="71" fillId="0" borderId="0" xfId="189" applyNumberFormat="1" applyFont="1" applyFill="1" applyBorder="1">
      <alignment/>
      <protection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2" fillId="0" borderId="0" xfId="189" applyNumberFormat="1" applyFont="1" applyFill="1" applyBorder="1">
      <alignment/>
      <protection/>
    </xf>
    <xf numFmtId="0" fontId="72" fillId="0" borderId="0" xfId="189" applyFont="1" applyFill="1" applyBorder="1">
      <alignment/>
      <protection/>
    </xf>
    <xf numFmtId="165" fontId="71" fillId="0" borderId="0" xfId="189" applyNumberFormat="1" applyFont="1" applyFill="1" applyBorder="1" applyAlignment="1">
      <alignment horizontal="center"/>
      <protection/>
    </xf>
    <xf numFmtId="0" fontId="71" fillId="47" borderId="0" xfId="189" applyNumberFormat="1" applyFont="1" applyFill="1" applyBorder="1" applyAlignment="1">
      <alignment horizontal="center"/>
      <protection/>
    </xf>
    <xf numFmtId="0" fontId="69" fillId="47" borderId="0" xfId="189" applyNumberFormat="1" applyFont="1" applyFill="1" applyBorder="1" applyAlignment="1">
      <alignment horizontal="center"/>
      <protection/>
    </xf>
    <xf numFmtId="0" fontId="71" fillId="0" borderId="0" xfId="187" applyFont="1" applyFill="1" applyBorder="1">
      <alignment/>
      <protection/>
    </xf>
    <xf numFmtId="0" fontId="72" fillId="0" borderId="0" xfId="187" applyFont="1" applyFill="1" applyBorder="1">
      <alignment/>
      <protection/>
    </xf>
    <xf numFmtId="0" fontId="71" fillId="47" borderId="0" xfId="0" applyFont="1" applyFill="1" applyBorder="1" applyAlignment="1">
      <alignment/>
    </xf>
    <xf numFmtId="191" fontId="73" fillId="0" borderId="0" xfId="66" applyNumberFormat="1" applyFont="1" applyFill="1" applyBorder="1" applyAlignment="1">
      <alignment/>
    </xf>
    <xf numFmtId="191" fontId="74" fillId="47" borderId="0" xfId="66" applyNumberFormat="1" applyFont="1" applyFill="1" applyBorder="1" applyAlignment="1">
      <alignment/>
    </xf>
    <xf numFmtId="192" fontId="73" fillId="0" borderId="0" xfId="66" applyNumberFormat="1" applyFont="1" applyFill="1" applyBorder="1" applyAlignment="1">
      <alignment/>
    </xf>
    <xf numFmtId="0" fontId="72" fillId="0" borderId="0" xfId="187" applyFont="1" applyFill="1" applyBorder="1" applyAlignment="1">
      <alignment horizontal="left" wrapText="1"/>
      <protection/>
    </xf>
    <xf numFmtId="192" fontId="74" fillId="0" borderId="0" xfId="66" applyNumberFormat="1" applyFont="1" applyFill="1" applyBorder="1" applyAlignment="1">
      <alignment/>
    </xf>
    <xf numFmtId="0" fontId="72" fillId="0" borderId="0" xfId="187" applyFont="1" applyFill="1" applyBorder="1" quotePrefix="1">
      <alignment/>
      <protection/>
    </xf>
    <xf numFmtId="0" fontId="75" fillId="0" borderId="0" xfId="189" applyNumberFormat="1" applyFont="1" applyFill="1" applyBorder="1">
      <alignment/>
      <protection/>
    </xf>
    <xf numFmtId="165" fontId="69" fillId="0" borderId="0" xfId="189" applyNumberFormat="1" applyFont="1" applyFill="1" applyBorder="1" applyAlignment="1">
      <alignment horizontal="center"/>
      <protection/>
    </xf>
    <xf numFmtId="165" fontId="69" fillId="47" borderId="0" xfId="189" applyNumberFormat="1" applyFont="1" applyFill="1" applyBorder="1" applyAlignment="1">
      <alignment horizontal="center"/>
      <protection/>
    </xf>
    <xf numFmtId="165" fontId="69" fillId="0" borderId="0" xfId="189" applyNumberFormat="1" applyFont="1" applyFill="1" applyBorder="1" applyAlignment="1">
      <alignment/>
      <protection/>
    </xf>
    <xf numFmtId="165" fontId="71" fillId="47" borderId="0" xfId="189" applyNumberFormat="1" applyFont="1" applyFill="1" applyBorder="1" applyAlignment="1">
      <alignment horizontal="center"/>
      <protection/>
    </xf>
    <xf numFmtId="196" fontId="72" fillId="0" borderId="0" xfId="0" applyNumberFormat="1" applyFont="1" applyFill="1" applyBorder="1" applyAlignment="1">
      <alignment/>
    </xf>
    <xf numFmtId="192" fontId="72" fillId="0" borderId="0" xfId="0" applyNumberFormat="1" applyFont="1" applyFill="1" applyBorder="1" applyAlignment="1">
      <alignment/>
    </xf>
    <xf numFmtId="191" fontId="72" fillId="0" borderId="0" xfId="0" applyNumberFormat="1" applyFont="1" applyFill="1" applyBorder="1" applyAlignment="1">
      <alignment/>
    </xf>
    <xf numFmtId="191" fontId="71" fillId="47" borderId="0" xfId="0" applyNumberFormat="1" applyFont="1" applyFill="1" applyBorder="1" applyAlignment="1">
      <alignment/>
    </xf>
    <xf numFmtId="166" fontId="72" fillId="0" borderId="0" xfId="0" applyNumberFormat="1" applyFont="1" applyFill="1" applyBorder="1" applyAlignment="1">
      <alignment/>
    </xf>
    <xf numFmtId="166" fontId="71" fillId="47" borderId="0" xfId="0" applyNumberFormat="1" applyFont="1" applyFill="1" applyBorder="1" applyAlignment="1">
      <alignment/>
    </xf>
    <xf numFmtId="195" fontId="72" fillId="0" borderId="0" xfId="0" applyNumberFormat="1" applyFont="1" applyFill="1" applyBorder="1" applyAlignment="1">
      <alignment/>
    </xf>
    <xf numFmtId="3" fontId="72" fillId="0" borderId="0" xfId="0" applyNumberFormat="1" applyFont="1" applyFill="1" applyBorder="1" applyAlignment="1">
      <alignment/>
    </xf>
    <xf numFmtId="3" fontId="71" fillId="47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191" fontId="72" fillId="0" borderId="0" xfId="66" applyNumberFormat="1" applyFont="1" applyFill="1" applyBorder="1" applyAlignment="1">
      <alignment/>
    </xf>
    <xf numFmtId="191" fontId="76" fillId="0" borderId="0" xfId="66" applyNumberFormat="1" applyFont="1" applyFill="1" applyBorder="1" applyAlignment="1">
      <alignment/>
    </xf>
    <xf numFmtId="191" fontId="71" fillId="0" borderId="0" xfId="66" applyNumberFormat="1" applyFont="1" applyFill="1" applyBorder="1" applyAlignment="1">
      <alignment/>
    </xf>
    <xf numFmtId="192" fontId="72" fillId="0" borderId="0" xfId="66" applyNumberFormat="1" applyFont="1" applyFill="1" applyBorder="1" applyAlignment="1">
      <alignment/>
    </xf>
    <xf numFmtId="192" fontId="71" fillId="47" borderId="0" xfId="66" applyNumberFormat="1" applyFont="1" applyFill="1" applyBorder="1" applyAlignment="1">
      <alignment/>
    </xf>
    <xf numFmtId="191" fontId="71" fillId="47" borderId="0" xfId="66" applyNumberFormat="1" applyFont="1" applyFill="1" applyBorder="1" applyAlignment="1">
      <alignment/>
    </xf>
    <xf numFmtId="191" fontId="72" fillId="0" borderId="11" xfId="66" applyNumberFormat="1" applyFont="1" applyFill="1" applyBorder="1" applyAlignment="1">
      <alignment/>
    </xf>
    <xf numFmtId="191" fontId="74" fillId="0" borderId="0" xfId="66" applyNumberFormat="1" applyFont="1" applyFill="1" applyBorder="1" applyAlignment="1">
      <alignment/>
    </xf>
    <xf numFmtId="192" fontId="72" fillId="0" borderId="0" xfId="187" applyNumberFormat="1" applyFont="1" applyFill="1" applyBorder="1">
      <alignment/>
      <protection/>
    </xf>
    <xf numFmtId="192" fontId="72" fillId="0" borderId="23" xfId="66" applyNumberFormat="1" applyFont="1" applyFill="1" applyBorder="1" applyAlignment="1">
      <alignment/>
    </xf>
    <xf numFmtId="194" fontId="77" fillId="0" borderId="0" xfId="211" applyNumberFormat="1" applyFont="1" applyFill="1" applyBorder="1" applyAlignment="1">
      <alignment/>
    </xf>
    <xf numFmtId="194" fontId="71" fillId="0" borderId="0" xfId="189" applyNumberFormat="1" applyFont="1" applyFill="1" applyBorder="1">
      <alignment/>
      <protection/>
    </xf>
    <xf numFmtId="0" fontId="71" fillId="47" borderId="0" xfId="187" applyFont="1" applyFill="1" applyBorder="1">
      <alignment/>
      <protection/>
    </xf>
    <xf numFmtId="194" fontId="78" fillId="0" borderId="0" xfId="189" applyNumberFormat="1" applyFont="1" applyFill="1" applyBorder="1">
      <alignment/>
      <protection/>
    </xf>
    <xf numFmtId="195" fontId="72" fillId="0" borderId="0" xfId="187" applyNumberFormat="1" applyFont="1" applyFill="1" applyBorder="1">
      <alignment/>
      <protection/>
    </xf>
    <xf numFmtId="37" fontId="71" fillId="47" borderId="0" xfId="66" applyNumberFormat="1" applyFont="1" applyFill="1" applyBorder="1" applyAlignment="1">
      <alignment/>
    </xf>
    <xf numFmtId="192" fontId="79" fillId="0" borderId="0" xfId="66" applyNumberFormat="1" applyFont="1" applyFill="1" applyBorder="1" applyAlignment="1">
      <alignment/>
    </xf>
    <xf numFmtId="191" fontId="79" fillId="0" borderId="0" xfId="66" applyNumberFormat="1" applyFont="1" applyFill="1" applyBorder="1" applyAlignment="1">
      <alignment/>
    </xf>
    <xf numFmtId="0" fontId="71" fillId="0" borderId="0" xfId="189" applyFont="1" applyFill="1" applyBorder="1">
      <alignment/>
      <protection/>
    </xf>
    <xf numFmtId="192" fontId="72" fillId="0" borderId="23" xfId="187" applyNumberFormat="1" applyFont="1" applyFill="1" applyBorder="1">
      <alignment/>
      <protection/>
    </xf>
    <xf numFmtId="192" fontId="71" fillId="47" borderId="23" xfId="187" applyNumberFormat="1" applyFont="1" applyFill="1" applyBorder="1">
      <alignment/>
      <protection/>
    </xf>
    <xf numFmtId="192" fontId="71" fillId="0" borderId="0" xfId="187" applyNumberFormat="1" applyFont="1" applyFill="1" applyBorder="1">
      <alignment/>
      <protection/>
    </xf>
    <xf numFmtId="194" fontId="78" fillId="0" borderId="0" xfId="211" applyNumberFormat="1" applyFont="1" applyFill="1" applyBorder="1" applyAlignment="1">
      <alignment/>
    </xf>
    <xf numFmtId="192" fontId="71" fillId="0" borderId="0" xfId="66" applyNumberFormat="1" applyFont="1" applyFill="1" applyBorder="1" applyAlignment="1">
      <alignment/>
    </xf>
    <xf numFmtId="191" fontId="80" fillId="0" borderId="0" xfId="66" applyNumberFormat="1" applyFont="1" applyFill="1" applyBorder="1" applyAlignment="1">
      <alignment/>
    </xf>
    <xf numFmtId="165" fontId="69" fillId="47" borderId="0" xfId="189" applyNumberFormat="1" applyFont="1" applyFill="1" applyBorder="1" applyAlignment="1">
      <alignment horizontal="center" wrapText="1"/>
      <protection/>
    </xf>
    <xf numFmtId="0" fontId="71" fillId="0" borderId="0" xfId="0" applyFont="1" applyFill="1" applyAlignment="1">
      <alignment/>
    </xf>
    <xf numFmtId="190" fontId="75" fillId="0" borderId="0" xfId="189" applyNumberFormat="1" applyFont="1" applyFill="1" applyBorder="1">
      <alignment/>
      <protection/>
    </xf>
    <xf numFmtId="190" fontId="72" fillId="0" borderId="0" xfId="0" applyNumberFormat="1" applyFont="1" applyFill="1" applyBorder="1" applyAlignment="1">
      <alignment/>
    </xf>
    <xf numFmtId="190" fontId="72" fillId="0" borderId="0" xfId="189" applyNumberFormat="1" applyFont="1" applyFill="1" applyBorder="1">
      <alignment/>
      <protection/>
    </xf>
    <xf numFmtId="190" fontId="70" fillId="0" borderId="0" xfId="189" applyNumberFormat="1" applyFont="1" applyFill="1" applyBorder="1">
      <alignment/>
      <protection/>
    </xf>
    <xf numFmtId="190" fontId="72" fillId="0" borderId="0" xfId="0" applyNumberFormat="1" applyFont="1" applyFill="1" applyAlignment="1">
      <alignment/>
    </xf>
    <xf numFmtId="190" fontId="71" fillId="0" borderId="0" xfId="0" applyNumberFormat="1" applyFont="1" applyFill="1" applyAlignment="1">
      <alignment/>
    </xf>
    <xf numFmtId="191" fontId="72" fillId="0" borderId="0" xfId="66" applyNumberFormat="1" applyFont="1" applyFill="1" applyAlignment="1">
      <alignment/>
    </xf>
    <xf numFmtId="197" fontId="72" fillId="0" borderId="0" xfId="97" applyNumberFormat="1" applyFont="1" applyFill="1" applyBorder="1" applyAlignment="1">
      <alignment/>
    </xf>
    <xf numFmtId="191" fontId="72" fillId="0" borderId="6" xfId="66" applyNumberFormat="1" applyFont="1" applyFill="1" applyBorder="1" applyAlignment="1">
      <alignment/>
    </xf>
    <xf numFmtId="190" fontId="71" fillId="47" borderId="0" xfId="0" applyNumberFormat="1" applyFont="1" applyFill="1" applyBorder="1" applyAlignment="1">
      <alignment/>
    </xf>
    <xf numFmtId="190" fontId="71" fillId="47" borderId="0" xfId="0" applyNumberFormat="1" applyFont="1" applyFill="1" applyAlignment="1">
      <alignment/>
    </xf>
    <xf numFmtId="191" fontId="71" fillId="47" borderId="0" xfId="66" applyNumberFormat="1" applyFont="1" applyFill="1" applyAlignment="1">
      <alignment/>
    </xf>
    <xf numFmtId="191" fontId="71" fillId="47" borderId="6" xfId="66" applyNumberFormat="1" applyFont="1" applyFill="1" applyBorder="1" applyAlignment="1">
      <alignment/>
    </xf>
    <xf numFmtId="197" fontId="71" fillId="47" borderId="0" xfId="97" applyNumberFormat="1" applyFont="1" applyFill="1" applyBorder="1" applyAlignment="1">
      <alignment/>
    </xf>
    <xf numFmtId="194" fontId="71" fillId="47" borderId="0" xfId="0" applyNumberFormat="1" applyFont="1" applyFill="1" applyAlignment="1">
      <alignment/>
    </xf>
    <xf numFmtId="165" fontId="71" fillId="47" borderId="0" xfId="0" applyNumberFormat="1" applyFont="1" applyFill="1" applyAlignment="1">
      <alignment/>
    </xf>
    <xf numFmtId="42" fontId="71" fillId="47" borderId="0" xfId="66" applyNumberFormat="1" applyFont="1" applyFill="1" applyAlignment="1">
      <alignment/>
    </xf>
    <xf numFmtId="42" fontId="72" fillId="0" borderId="0" xfId="66" applyNumberFormat="1" applyFont="1" applyFill="1" applyBorder="1" applyAlignment="1">
      <alignment/>
    </xf>
    <xf numFmtId="191" fontId="72" fillId="0" borderId="2" xfId="66" applyNumberFormat="1" applyFont="1" applyFill="1" applyBorder="1" applyAlignment="1">
      <alignment/>
    </xf>
    <xf numFmtId="191" fontId="71" fillId="47" borderId="2" xfId="66" applyNumberFormat="1" applyFont="1" applyFill="1" applyBorder="1" applyAlignment="1">
      <alignment/>
    </xf>
    <xf numFmtId="0" fontId="72" fillId="31" borderId="0" xfId="187" applyFont="1" applyFill="1" applyBorder="1">
      <alignment/>
      <protection/>
    </xf>
    <xf numFmtId="192" fontId="73" fillId="47" borderId="0" xfId="66" applyNumberFormat="1" applyFont="1" applyFill="1" applyBorder="1" applyAlignment="1">
      <alignment/>
    </xf>
    <xf numFmtId="191" fontId="72" fillId="0" borderId="0" xfId="0" applyNumberFormat="1" applyFont="1" applyFill="1" applyAlignment="1">
      <alignment/>
    </xf>
    <xf numFmtId="192" fontId="72" fillId="0" borderId="0" xfId="0" applyNumberFormat="1" applyFont="1" applyFill="1" applyAlignment="1">
      <alignment/>
    </xf>
    <xf numFmtId="192" fontId="73" fillId="0" borderId="0" xfId="97" applyNumberFormat="1" applyFont="1" applyFill="1" applyBorder="1" applyAlignment="1" applyProtection="1">
      <alignment/>
      <protection/>
    </xf>
    <xf numFmtId="191" fontId="73" fillId="0" borderId="6" xfId="66" applyNumberFormat="1" applyFont="1" applyFill="1" applyBorder="1" applyAlignment="1">
      <alignment/>
    </xf>
    <xf numFmtId="192" fontId="74" fillId="47" borderId="0" xfId="97" applyNumberFormat="1" applyFont="1" applyFill="1" applyBorder="1" applyAlignment="1" applyProtection="1">
      <alignment/>
      <protection/>
    </xf>
    <xf numFmtId="191" fontId="74" fillId="47" borderId="6" xfId="66" applyNumberFormat="1" applyFont="1" applyFill="1" applyBorder="1" applyAlignment="1">
      <alignment/>
    </xf>
    <xf numFmtId="192" fontId="74" fillId="47" borderId="23" xfId="66" applyNumberFormat="1" applyFont="1" applyFill="1" applyBorder="1" applyAlignment="1">
      <alignment/>
    </xf>
    <xf numFmtId="191" fontId="72" fillId="0" borderId="6" xfId="0" applyNumberFormat="1" applyFont="1" applyFill="1" applyBorder="1" applyAlignment="1">
      <alignment/>
    </xf>
    <xf numFmtId="192" fontId="72" fillId="0" borderId="23" xfId="0" applyNumberFormat="1" applyFont="1" applyFill="1" applyBorder="1" applyAlignment="1">
      <alignment/>
    </xf>
    <xf numFmtId="192" fontId="71" fillId="47" borderId="0" xfId="0" applyNumberFormat="1" applyFont="1" applyFill="1" applyBorder="1" applyAlignment="1">
      <alignment/>
    </xf>
    <xf numFmtId="191" fontId="71" fillId="47" borderId="6" xfId="0" applyNumberFormat="1" applyFont="1" applyFill="1" applyBorder="1" applyAlignment="1">
      <alignment/>
    </xf>
    <xf numFmtId="192" fontId="71" fillId="47" borderId="23" xfId="0" applyNumberFormat="1" applyFont="1" applyFill="1" applyBorder="1" applyAlignment="1">
      <alignment/>
    </xf>
    <xf numFmtId="195" fontId="71" fillId="47" borderId="0" xfId="0" applyNumberFormat="1" applyFont="1" applyFill="1" applyBorder="1" applyAlignment="1">
      <alignment/>
    </xf>
    <xf numFmtId="191" fontId="71" fillId="47" borderId="11" xfId="66" applyNumberFormat="1" applyFont="1" applyFill="1" applyBorder="1" applyAlignment="1">
      <alignment/>
    </xf>
    <xf numFmtId="192" fontId="71" fillId="47" borderId="23" xfId="66" applyNumberFormat="1" applyFont="1" applyFill="1" applyBorder="1" applyAlignment="1">
      <alignment/>
    </xf>
    <xf numFmtId="197" fontId="71" fillId="0" borderId="19" xfId="97" applyNumberFormat="1" applyFont="1" applyFill="1" applyBorder="1" applyAlignment="1">
      <alignment/>
    </xf>
    <xf numFmtId="197" fontId="71" fillId="47" borderId="19" xfId="97" applyNumberFormat="1" applyFont="1" applyFill="1" applyBorder="1" applyAlignment="1">
      <alignment/>
    </xf>
    <xf numFmtId="165" fontId="71" fillId="0" borderId="0" xfId="189" applyNumberFormat="1" applyFont="1" applyFill="1" applyBorder="1" applyAlignment="1">
      <alignment horizontal="center"/>
      <protection/>
    </xf>
    <xf numFmtId="0" fontId="72" fillId="0" borderId="0" xfId="0" applyFont="1" applyFill="1" applyAlignment="1">
      <alignment horizontal="left"/>
    </xf>
    <xf numFmtId="192" fontId="72" fillId="0" borderId="0" xfId="66" applyNumberFormat="1" applyFont="1" applyFill="1" applyAlignment="1">
      <alignment/>
    </xf>
    <xf numFmtId="192" fontId="74" fillId="0" borderId="23" xfId="66" applyNumberFormat="1" applyFont="1" applyFill="1" applyBorder="1" applyAlignment="1">
      <alignment/>
    </xf>
    <xf numFmtId="191" fontId="71" fillId="0" borderId="0" xfId="0" applyNumberFormat="1" applyFont="1" applyFill="1" applyAlignment="1">
      <alignment/>
    </xf>
    <xf numFmtId="190" fontId="72" fillId="0" borderId="0" xfId="0" applyNumberFormat="1" applyFont="1" applyFill="1" applyAlignment="1">
      <alignment horizontal="left"/>
    </xf>
    <xf numFmtId="192" fontId="72" fillId="0" borderId="0" xfId="97" applyNumberFormat="1" applyFont="1" applyFill="1" applyBorder="1" applyAlignment="1" applyProtection="1">
      <alignment/>
      <protection/>
    </xf>
    <xf numFmtId="191" fontId="72" fillId="0" borderId="0" xfId="66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191" fontId="73" fillId="0" borderId="0" xfId="66" applyNumberFormat="1" applyFont="1" applyFill="1" applyBorder="1" applyAlignment="1">
      <alignment/>
    </xf>
    <xf numFmtId="191" fontId="72" fillId="0" borderId="2" xfId="0" applyNumberFormat="1" applyFont="1" applyFill="1" applyBorder="1" applyAlignment="1">
      <alignment/>
    </xf>
    <xf numFmtId="191" fontId="71" fillId="47" borderId="2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72" fillId="0" borderId="0" xfId="189" applyNumberFormat="1" applyFont="1" applyFill="1" applyBorder="1" applyAlignment="1">
      <alignment horizontal="right"/>
      <protection/>
    </xf>
    <xf numFmtId="0" fontId="99" fillId="0" borderId="0" xfId="0" applyFont="1" applyFill="1" applyAlignment="1">
      <alignment/>
    </xf>
    <xf numFmtId="3" fontId="71" fillId="0" borderId="0" xfId="0" applyNumberFormat="1" applyFont="1" applyFill="1" applyBorder="1" applyAlignment="1">
      <alignment/>
    </xf>
    <xf numFmtId="0" fontId="69" fillId="0" borderId="0" xfId="189" applyNumberFormat="1" applyFont="1" applyFill="1" applyBorder="1" applyAlignment="1">
      <alignment horizontal="center"/>
      <protection/>
    </xf>
    <xf numFmtId="0" fontId="69" fillId="0" borderId="0" xfId="189" applyNumberFormat="1" applyFont="1" applyFill="1" applyBorder="1" applyAlignment="1">
      <alignment horizontal="center"/>
      <protection/>
    </xf>
    <xf numFmtId="0" fontId="69" fillId="0" borderId="0" xfId="189" applyNumberFormat="1" applyFont="1" applyFill="1" applyBorder="1" applyAlignment="1">
      <alignment horizontal="center"/>
      <protection/>
    </xf>
    <xf numFmtId="0" fontId="69" fillId="0" borderId="0" xfId="189" applyNumberFormat="1" applyFont="1" applyFill="1" applyBorder="1" applyAlignment="1">
      <alignment horizontal="center"/>
      <protection/>
    </xf>
    <xf numFmtId="0" fontId="69" fillId="0" borderId="0" xfId="189" applyNumberFormat="1" applyFont="1" applyFill="1" applyBorder="1" applyAlignment="1">
      <alignment horizontal="center"/>
      <protection/>
    </xf>
    <xf numFmtId="0" fontId="69" fillId="0" borderId="0" xfId="189" applyNumberFormat="1" applyFont="1" applyFill="1" applyBorder="1" applyAlignment="1">
      <alignment horizontal="center"/>
      <protection/>
    </xf>
    <xf numFmtId="0" fontId="69" fillId="0" borderId="0" xfId="189" applyNumberFormat="1" applyFont="1" applyFill="1" applyBorder="1" applyAlignment="1">
      <alignment horizontal="center"/>
      <protection/>
    </xf>
    <xf numFmtId="0" fontId="69" fillId="0" borderId="0" xfId="189" applyNumberFormat="1" applyFont="1" applyFill="1" applyBorder="1" applyAlignment="1">
      <alignment horizontal="center"/>
      <protection/>
    </xf>
    <xf numFmtId="0" fontId="69" fillId="0" borderId="0" xfId="189" applyNumberFormat="1" applyFont="1" applyFill="1" applyBorder="1" applyAlignment="1">
      <alignment horizontal="center"/>
      <protection/>
    </xf>
    <xf numFmtId="0" fontId="69" fillId="0" borderId="0" xfId="189" applyNumberFormat="1" applyFont="1" applyFill="1" applyBorder="1" applyAlignment="1">
      <alignment horizontal="center"/>
      <protection/>
    </xf>
    <xf numFmtId="0" fontId="69" fillId="0" borderId="0" xfId="189" applyNumberFormat="1" applyFont="1" applyFill="1" applyBorder="1" applyAlignment="1">
      <alignment horizontal="center"/>
      <protection/>
    </xf>
    <xf numFmtId="190" fontId="78" fillId="0" borderId="0" xfId="189" applyNumberFormat="1" applyFont="1" applyFill="1" applyBorder="1">
      <alignment/>
      <protection/>
    </xf>
    <xf numFmtId="198" fontId="72" fillId="0" borderId="0" xfId="211" applyNumberFormat="1" applyFont="1" applyFill="1" applyAlignment="1">
      <alignment/>
    </xf>
    <xf numFmtId="190" fontId="72" fillId="0" borderId="0" xfId="189" applyNumberFormat="1" applyFont="1" applyFill="1">
      <alignment/>
      <protection/>
    </xf>
    <xf numFmtId="37" fontId="72" fillId="0" borderId="0" xfId="188" applyFont="1" applyFill="1" applyBorder="1">
      <alignment/>
      <protection/>
    </xf>
    <xf numFmtId="190" fontId="82" fillId="0" borderId="0" xfId="189" applyNumberFormat="1" applyFont="1" applyFill="1" applyBorder="1">
      <alignment/>
      <protection/>
    </xf>
    <xf numFmtId="43" fontId="72" fillId="0" borderId="0" xfId="66" applyFont="1" applyFill="1" applyBorder="1" applyAlignment="1">
      <alignment/>
    </xf>
    <xf numFmtId="198" fontId="71" fillId="47" borderId="0" xfId="211" applyNumberFormat="1" applyFont="1" applyFill="1" applyAlignment="1">
      <alignment/>
    </xf>
    <xf numFmtId="0" fontId="69" fillId="0" borderId="0" xfId="189" applyNumberFormat="1" applyFont="1" applyFill="1" applyBorder="1" applyAlignment="1">
      <alignment horizontal="center"/>
      <protection/>
    </xf>
    <xf numFmtId="191" fontId="73" fillId="0" borderId="0" xfId="66" applyNumberFormat="1" applyFont="1" applyFill="1" applyBorder="1" applyAlignment="1">
      <alignment/>
    </xf>
    <xf numFmtId="191" fontId="73" fillId="0" borderId="0" xfId="66" applyNumberFormat="1" applyFont="1" applyFill="1" applyBorder="1" applyAlignment="1">
      <alignment/>
    </xf>
    <xf numFmtId="191" fontId="72" fillId="0" borderId="0" xfId="66" applyNumberFormat="1" applyFont="1" applyFill="1" applyBorder="1" applyAlignment="1">
      <alignment/>
    </xf>
    <xf numFmtId="191" fontId="72" fillId="0" borderId="0" xfId="66" applyNumberFormat="1" applyFont="1" applyFill="1" applyAlignment="1">
      <alignment/>
    </xf>
    <xf numFmtId="0" fontId="69" fillId="0" borderId="0" xfId="189" applyNumberFormat="1" applyFont="1" applyFill="1" applyBorder="1" applyAlignment="1">
      <alignment horizontal="center"/>
      <protection/>
    </xf>
    <xf numFmtId="165" fontId="71" fillId="0" borderId="0" xfId="189" applyNumberFormat="1" applyFont="1" applyFill="1" applyBorder="1" applyAlignment="1" quotePrefix="1">
      <alignment horizontal="center"/>
      <protection/>
    </xf>
    <xf numFmtId="0" fontId="71" fillId="47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165" fontId="69" fillId="0" borderId="0" xfId="189" applyNumberFormat="1" applyFont="1" applyFill="1" applyBorder="1" applyAlignment="1">
      <alignment horizontal="center"/>
      <protection/>
    </xf>
    <xf numFmtId="0" fontId="69" fillId="0" borderId="0" xfId="0" applyFont="1" applyFill="1" applyAlignment="1">
      <alignment horizontal="center"/>
    </xf>
    <xf numFmtId="0" fontId="69" fillId="0" borderId="0" xfId="189" applyNumberFormat="1" applyFont="1" applyFill="1" applyBorder="1" applyAlignment="1">
      <alignment horizontal="center"/>
      <protection/>
    </xf>
    <xf numFmtId="190" fontId="72" fillId="0" borderId="0" xfId="189" applyNumberFormat="1" applyFont="1" applyFill="1" applyBorder="1" applyAlignment="1">
      <alignment wrapText="1"/>
      <protection/>
    </xf>
    <xf numFmtId="190" fontId="72" fillId="0" borderId="0" xfId="0" applyNumberFormat="1" applyFont="1" applyFill="1" applyAlignment="1">
      <alignment wrapText="1"/>
    </xf>
    <xf numFmtId="165" fontId="69" fillId="0" borderId="0" xfId="189" applyNumberFormat="1" applyFont="1" applyFill="1" applyBorder="1" applyAlignment="1">
      <alignment horizontal="center" wrapText="1"/>
      <protection/>
    </xf>
    <xf numFmtId="192" fontId="72" fillId="0" borderId="0" xfId="0" applyNumberFormat="1" applyFont="1" applyAlignment="1">
      <alignment/>
    </xf>
    <xf numFmtId="191" fontId="72" fillId="0" borderId="0" xfId="0" applyNumberFormat="1" applyFont="1" applyAlignment="1">
      <alignment/>
    </xf>
    <xf numFmtId="191" fontId="72" fillId="0" borderId="24" xfId="0" applyNumberFormat="1" applyFont="1" applyBorder="1" applyAlignment="1">
      <alignment/>
    </xf>
    <xf numFmtId="191" fontId="72" fillId="0" borderId="0" xfId="0" applyNumberFormat="1" applyFont="1" applyAlignment="1">
      <alignment/>
    </xf>
    <xf numFmtId="192" fontId="72" fillId="0" borderId="0" xfId="0" applyNumberFormat="1" applyFont="1" applyBorder="1" applyAlignment="1">
      <alignment/>
    </xf>
    <xf numFmtId="191" fontId="72" fillId="0" borderId="0" xfId="0" applyNumberFormat="1" applyFont="1" applyBorder="1" applyAlignment="1">
      <alignment/>
    </xf>
  </cellXfs>
  <cellStyles count="2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-0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ctual Date" xfId="40"/>
    <cellStyle name="Bad" xfId="41"/>
    <cellStyle name="Bold12" xfId="42"/>
    <cellStyle name="BoldItal12" xfId="43"/>
    <cellStyle name="Border" xfId="44"/>
    <cellStyle name="C:\Data\MS\Excel" xfId="45"/>
    <cellStyle name="Calc Currency (0)" xfId="46"/>
    <cellStyle name="Calc Currency (2)" xfId="47"/>
    <cellStyle name="Calc Percent (0)" xfId="48"/>
    <cellStyle name="Calc Percent (1)" xfId="49"/>
    <cellStyle name="Calc Percent (2)" xfId="50"/>
    <cellStyle name="Calc Units (0)" xfId="51"/>
    <cellStyle name="Calc Units (1)" xfId="52"/>
    <cellStyle name="Calc Units (2)" xfId="53"/>
    <cellStyle name="Calculation" xfId="54"/>
    <cellStyle name="Center_Across_Small_8" xfId="55"/>
    <cellStyle name="Centered Heading" xfId="56"/>
    <cellStyle name="Check Cell" xfId="57"/>
    <cellStyle name="ColumnAttributeAbovePrompt" xfId="58"/>
    <cellStyle name="ColumnAttributePrompt" xfId="59"/>
    <cellStyle name="ColumnAttributeValue" xfId="60"/>
    <cellStyle name="ColumnHeading" xfId="61"/>
    <cellStyle name="ColumnHeading 2" xfId="62"/>
    <cellStyle name="ColumnHeadingPrompt" xfId="63"/>
    <cellStyle name="ColumnHeadingValue" xfId="64"/>
    <cellStyle name="columns" xfId="65"/>
    <cellStyle name="Comma" xfId="66"/>
    <cellStyle name="Comma  - Style1" xfId="67"/>
    <cellStyle name="Comma  - Style2" xfId="68"/>
    <cellStyle name="Comma  - Style3" xfId="69"/>
    <cellStyle name="Comma  - Style4" xfId="70"/>
    <cellStyle name="Comma  - Style5" xfId="71"/>
    <cellStyle name="Comma  - Style6" xfId="72"/>
    <cellStyle name="Comma  - Style7" xfId="73"/>
    <cellStyle name="Comma  - Style8" xfId="74"/>
    <cellStyle name="comma (0)" xfId="75"/>
    <cellStyle name="Comma [0]" xfId="76"/>
    <cellStyle name="Comma [00]" xfId="77"/>
    <cellStyle name="Comma [00] 2" xfId="78"/>
    <cellStyle name="Comma 2" xfId="79"/>
    <cellStyle name="Comma 3" xfId="80"/>
    <cellStyle name="Comma 4" xfId="81"/>
    <cellStyle name="Comma 5" xfId="82"/>
    <cellStyle name="Comma 6" xfId="83"/>
    <cellStyle name="Comma 7" xfId="84"/>
    <cellStyle name="Comma Acctg" xfId="85"/>
    <cellStyle name="Comma0" xfId="86"/>
    <cellStyle name="Comma0 - Style3" xfId="87"/>
    <cellStyle name="Comma0 - Style4" xfId="88"/>
    <cellStyle name="Comma0_2005 Corp Tax Rollforward 1-09-06" xfId="89"/>
    <cellStyle name="Company Name" xfId="90"/>
    <cellStyle name="Compressed" xfId="91"/>
    <cellStyle name="Contracts" xfId="92"/>
    <cellStyle name="CR Comma" xfId="93"/>
    <cellStyle name="CR Currency" xfId="94"/>
    <cellStyle name="curr" xfId="95"/>
    <cellStyle name="Curren - Style4" xfId="96"/>
    <cellStyle name="Currency" xfId="97"/>
    <cellStyle name="Currency [0]" xfId="98"/>
    <cellStyle name="Currency [00]" xfId="99"/>
    <cellStyle name="Currency 2" xfId="100"/>
    <cellStyle name="Currency 3" xfId="101"/>
    <cellStyle name="Currency 4" xfId="102"/>
    <cellStyle name="Currency 5" xfId="103"/>
    <cellStyle name="Currency 6" xfId="104"/>
    <cellStyle name="Currency 7" xfId="105"/>
    <cellStyle name="Currency Acctg" xfId="106"/>
    <cellStyle name="Currency0" xfId="107"/>
    <cellStyle name="Data" xfId="108"/>
    <cellStyle name="Date" xfId="109"/>
    <cellStyle name="Date Short" xfId="110"/>
    <cellStyle name="Date_2005 Corp Tax Rollforward 1-09-06" xfId="111"/>
    <cellStyle name="DateJoel" xfId="112"/>
    <cellStyle name="debbie" xfId="113"/>
    <cellStyle name="Dezimal [0]_laroux" xfId="114"/>
    <cellStyle name="Dezimal_laroux" xfId="115"/>
    <cellStyle name="Enter Currency (0)" xfId="116"/>
    <cellStyle name="Enter Currency (2)" xfId="117"/>
    <cellStyle name="Enter Units (0)" xfId="118"/>
    <cellStyle name="Enter Units (1)" xfId="119"/>
    <cellStyle name="Enter Units (2)" xfId="120"/>
    <cellStyle name="eps" xfId="121"/>
    <cellStyle name="Euro" xfId="122"/>
    <cellStyle name="Explanatory Text" xfId="123"/>
    <cellStyle name="ExtRef_Date" xfId="124"/>
    <cellStyle name="Fixed" xfId="125"/>
    <cellStyle name="Followed Hyperlink" xfId="126"/>
    <cellStyle name="Good" xfId="127"/>
    <cellStyle name="Grey" xfId="128"/>
    <cellStyle name="HEADER" xfId="129"/>
    <cellStyle name="Header1" xfId="130"/>
    <cellStyle name="Header2" xfId="131"/>
    <cellStyle name="Heading" xfId="132"/>
    <cellStyle name="Heading 1" xfId="133"/>
    <cellStyle name="Heading 1 2" xfId="134"/>
    <cellStyle name="Heading 2" xfId="135"/>
    <cellStyle name="Heading 2 2" xfId="136"/>
    <cellStyle name="Heading 3" xfId="137"/>
    <cellStyle name="Heading 4" xfId="138"/>
    <cellStyle name="Heading 5" xfId="139"/>
    <cellStyle name="Heading No Underline" xfId="140"/>
    <cellStyle name="Heading With Underline" xfId="141"/>
    <cellStyle name="Heading1" xfId="142"/>
    <cellStyle name="Heading2" xfId="143"/>
    <cellStyle name="Heading3" xfId="144"/>
    <cellStyle name="Hidden" xfId="145"/>
    <cellStyle name="HIGHLIGHT" xfId="146"/>
    <cellStyle name="Hyperlink" xfId="147"/>
    <cellStyle name="Input" xfId="148"/>
    <cellStyle name="Input [yellow]" xfId="149"/>
    <cellStyle name="Input 10" xfId="150"/>
    <cellStyle name="Input 11" xfId="151"/>
    <cellStyle name="Input 12" xfId="152"/>
    <cellStyle name="Input 2" xfId="153"/>
    <cellStyle name="Input 3" xfId="154"/>
    <cellStyle name="Input 4" xfId="155"/>
    <cellStyle name="Input 5" xfId="156"/>
    <cellStyle name="Input 6" xfId="157"/>
    <cellStyle name="Input 7" xfId="158"/>
    <cellStyle name="Input 8" xfId="159"/>
    <cellStyle name="Input 9" xfId="160"/>
    <cellStyle name="LineItemPrompt" xfId="161"/>
    <cellStyle name="LineItemValue" xfId="162"/>
    <cellStyle name="Link Currency (0)" xfId="163"/>
    <cellStyle name="Link Currency (2)" xfId="164"/>
    <cellStyle name="Link Units (0)" xfId="165"/>
    <cellStyle name="Link Units (1)" xfId="166"/>
    <cellStyle name="Link Units (2)" xfId="167"/>
    <cellStyle name="Linked Cell" xfId="168"/>
    <cellStyle name="Milliers [0]_laroux" xfId="169"/>
    <cellStyle name="Milliers_laroux" xfId="170"/>
    <cellStyle name="negativ" xfId="171"/>
    <cellStyle name="Neutral" xfId="172"/>
    <cellStyle name="no dec" xfId="173"/>
    <cellStyle name="nodollars" xfId="174"/>
    <cellStyle name="Normal - Style1" xfId="175"/>
    <cellStyle name="Normal 10" xfId="176"/>
    <cellStyle name="Normal 2" xfId="177"/>
    <cellStyle name="Normal 3" xfId="178"/>
    <cellStyle name="Normal 4" xfId="179"/>
    <cellStyle name="Normal 4 2" xfId="180"/>
    <cellStyle name="Normal 4 2 2" xfId="181"/>
    <cellStyle name="Normal 5" xfId="182"/>
    <cellStyle name="Normal 6" xfId="183"/>
    <cellStyle name="Normal 7" xfId="184"/>
    <cellStyle name="Normal 8" xfId="185"/>
    <cellStyle name="Normal 9" xfId="186"/>
    <cellStyle name="Normal_BalanceSheets" xfId="187"/>
    <cellStyle name="Normal_financial statements" xfId="188"/>
    <cellStyle name="Normal_Income Statements" xfId="189"/>
    <cellStyle name="Normal2" xfId="190"/>
    <cellStyle name="Note" xfId="191"/>
    <cellStyle name="oft Excel]&#13;&#10;Comment=The open=/f lines load custom functions into the Paste Function list.&#13;&#10;Maximized=3&#13;&#10;Basics=1&#13;&#10;D" xfId="192"/>
    <cellStyle name="oft Word]&#13;&#10;NoLongNetNames=Yes&#13;&#10;USER-DOT-PATH=C:\MSOFFICE\WINWORD\TEMPLATE&#13;&#10;WORKGROUP-DOT-PATH=K:\MSOFFICE\TEMPLATE\" xfId="193"/>
    <cellStyle name="Output" xfId="194"/>
    <cellStyle name="OUTPUT AMOUNTS" xfId="195"/>
    <cellStyle name="Output Amounts 2" xfId="196"/>
    <cellStyle name="OUTPUT AMOUNTS 3" xfId="197"/>
    <cellStyle name="OUTPUT COLUMN HEADINGS" xfId="198"/>
    <cellStyle name="Output Column Headings 2" xfId="199"/>
    <cellStyle name="OUTPUT LINE ITEMS" xfId="200"/>
    <cellStyle name="Output Line Items 2" xfId="201"/>
    <cellStyle name="OUTPUT LINE ITEMS 3" xfId="202"/>
    <cellStyle name="Output Report Heading" xfId="203"/>
    <cellStyle name="OUTPUT REPORT HEADING 2" xfId="204"/>
    <cellStyle name="Output Report Title" xfId="205"/>
    <cellStyle name="OUTPUT REPORT TITLE 2" xfId="206"/>
    <cellStyle name="over" xfId="207"/>
    <cellStyle name="Override" xfId="208"/>
    <cellStyle name="Per" xfId="209"/>
    <cellStyle name="Percen - Style1" xfId="210"/>
    <cellStyle name="Percent" xfId="211"/>
    <cellStyle name="percent (0)" xfId="212"/>
    <cellStyle name="Percent [0]" xfId="213"/>
    <cellStyle name="Percent [00]" xfId="214"/>
    <cellStyle name="Percent [00] 2" xfId="215"/>
    <cellStyle name="Percent [2]" xfId="216"/>
    <cellStyle name="Percent 10" xfId="217"/>
    <cellStyle name="Percent 11" xfId="218"/>
    <cellStyle name="Percent 12" xfId="219"/>
    <cellStyle name="Percent 13" xfId="220"/>
    <cellStyle name="Percent 2" xfId="221"/>
    <cellStyle name="Percent 3" xfId="222"/>
    <cellStyle name="Percent 4" xfId="223"/>
    <cellStyle name="Percent 5" xfId="224"/>
    <cellStyle name="Percent 6" xfId="225"/>
    <cellStyle name="Percent 7" xfId="226"/>
    <cellStyle name="Percent 8" xfId="227"/>
    <cellStyle name="Percent 9" xfId="228"/>
    <cellStyle name="posit" xfId="229"/>
    <cellStyle name="PrePop Currency (0)" xfId="230"/>
    <cellStyle name="PrePop Currency (2)" xfId="231"/>
    <cellStyle name="PrePop Units (0)" xfId="232"/>
    <cellStyle name="PrePop Units (1)" xfId="233"/>
    <cellStyle name="PrePop Units (2)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RedLeftSmall8" xfId="241"/>
    <cellStyle name="ReportTitlePrompt" xfId="242"/>
    <cellStyle name="ReportTitleValue" xfId="243"/>
    <cellStyle name="Review_Date" xfId="244"/>
    <cellStyle name="Reviewer" xfId="245"/>
    <cellStyle name="Right" xfId="246"/>
    <cellStyle name="Rollover_Date" xfId="247"/>
    <cellStyle name="RowAcctAbovePrompt" xfId="248"/>
    <cellStyle name="RowAcctSOBAbovePrompt" xfId="249"/>
    <cellStyle name="RowAcctSOBValue" xfId="250"/>
    <cellStyle name="RowAcctValue" xfId="251"/>
    <cellStyle name="RowAttrAbovePrompt" xfId="252"/>
    <cellStyle name="RowAttrValue" xfId="253"/>
    <cellStyle name="RowColSetAbovePrompt" xfId="254"/>
    <cellStyle name="RowColSetLeftPrompt" xfId="255"/>
    <cellStyle name="RowColSetValue" xfId="256"/>
    <cellStyle name="RowLeftPrompt" xfId="257"/>
    <cellStyle name="s]&#13;&#10;File Server=0x0004&#13;&#10;NetModem/E=0x01CB&#13;&#10;LanRover/E=0x01CC;0x079B&#13;&#10;LanRover/T=0x01CD;0x079C&#13;&#10;LanRov" xfId="258"/>
    <cellStyle name="s]&#13;&#10;spooler=yes&#13;&#10;load=nwpopup.exe,C:\MCAFEE\VIRUSCAN\VSHWIN.EXE P:\ACEWIN\PCALCPRO\pcalcpro.exe&#13;&#10;rem run=c:\win\calenda" xfId="259"/>
    <cellStyle name="SampleUsingFormatMask" xfId="260"/>
    <cellStyle name="SampleWithNoFormatMask" xfId="261"/>
    <cellStyle name="SingleTopDoubleBott" xfId="262"/>
    <cellStyle name="Style 1" xfId="263"/>
    <cellStyle name="Text" xfId="264"/>
    <cellStyle name="Text 2" xfId="265"/>
    <cellStyle name="Text Indent A" xfId="266"/>
    <cellStyle name="Text Indent B" xfId="267"/>
    <cellStyle name="Text Indent C" xfId="268"/>
    <cellStyle name="Tickmark" xfId="269"/>
    <cellStyle name="Times New Roman" xfId="270"/>
    <cellStyle name="TimStyle" xfId="271"/>
    <cellStyle name="Title" xfId="272"/>
    <cellStyle name="Total" xfId="273"/>
    <cellStyle name="Total 2" xfId="274"/>
    <cellStyle name="Underline" xfId="275"/>
    <cellStyle name="UnderlineDouble" xfId="276"/>
    <cellStyle name="Unprot" xfId="277"/>
    <cellStyle name="Unprot$" xfId="278"/>
    <cellStyle name="Unprot$ 2" xfId="279"/>
    <cellStyle name="Unprotect" xfId="280"/>
    <cellStyle name="UploadThisRowValue" xfId="281"/>
    <cellStyle name="Validation" xfId="282"/>
    <cellStyle name="Währung [0]_RESULTS" xfId="283"/>
    <cellStyle name="Währung_RESULTS" xfId="284"/>
    <cellStyle name="Warning Text" xfId="285"/>
    <cellStyle name="Workpaper_Title" xfId="286"/>
    <cellStyle name="WP_Name_11" xfId="287"/>
    <cellStyle name="wrapped" xfId="288"/>
    <cellStyle name="표준_BINV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tgcfs06\mercury\WINNT\Profiles\krishi\LOCALS~1\Temp\Johncon%20BLT%20(11-2-0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ghtyducks\Finance\Corp%20Finance\Stock\FY01\FY97\CSPIC9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rsonal\Coletteh\files\ER%20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hthawk\orglic1\Mickr\Reporting\WWDashboard\WW%20Org%20Lic%20Scoreboard-AUG%20mun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rldwide\MSFin\Flash\FLAS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wl\budget\WebPage\01plan\Financial%20Summaries\Revenue%20Summary%20(finsum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Q215%20Netflix%20Financial%20Histo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arket Cap"/>
      <sheetName val="Mkt cap data"/>
      <sheetName val="Comp summary"/>
      <sheetName val="Growth summary"/>
      <sheetName val="MS"/>
      <sheetName val="Oracle"/>
      <sheetName val="Sun"/>
      <sheetName val="AOL"/>
      <sheetName val="IBM"/>
      <sheetName val="Yahoo"/>
      <sheetName val="October"/>
      <sheetName val="Revsum - trend"/>
      <sheetName val="AugP&amp;L"/>
      <sheetName val="Implied Sept"/>
      <sheetName val="Sheet1"/>
      <sheetName val="October allocated"/>
      <sheetName val="Oct revsum"/>
      <sheetName val="Annuity alloc"/>
      <sheetName val="FY01"/>
      <sheetName val="Comm by area"/>
      <sheetName val="End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e 96"/>
      <sheetName val="May 96"/>
      <sheetName val="CS Adj"/>
      <sheetName val="Apr 96"/>
      <sheetName val="Mar 96"/>
      <sheetName val="Feb 96 "/>
      <sheetName val="Jan 96 "/>
      <sheetName val="Dec 96"/>
      <sheetName val="Nov 96"/>
      <sheetName val="Oct 96"/>
      <sheetName val="Sept 96"/>
      <sheetName val="Aug 96"/>
      <sheetName val="July 96"/>
      <sheetName val="June 95"/>
      <sheetName val="#REF"/>
      <sheetName val="AcqIS"/>
      <sheetName val="AcqBSCF"/>
      <sheetName val="Inpu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 Comparable"/>
      <sheetName val="Revenue Comp"/>
      <sheetName val="Income St Sequential"/>
      <sheetName val="Pro forma"/>
      <sheetName val="Data Sheet"/>
      <sheetName val="Source Formulas"/>
      <sheetName val="GAAP Summary"/>
      <sheetName val="Comp Qtrs W-O 1 time items"/>
      <sheetName val="A"/>
    </sheetNames>
    <sheetDataSet>
      <sheetData sheetId="4">
        <row r="5">
          <cell r="F5" t="str">
            <v>Actuals - Penultimate-1 Fiscal Year</v>
          </cell>
          <cell r="J5" t="str">
            <v>Actuals - Penultimate Fiscal Year</v>
          </cell>
          <cell r="N5" t="str">
            <v>Actuals - Prior Fiscal Year</v>
          </cell>
          <cell r="R5" t="str">
            <v>Actuals - Current Fiscal Year</v>
          </cell>
        </row>
        <row r="6">
          <cell r="J6">
            <v>1</v>
          </cell>
          <cell r="K6">
            <v>2</v>
          </cell>
          <cell r="L6">
            <v>3</v>
          </cell>
          <cell r="M6">
            <v>4</v>
          </cell>
          <cell r="N6">
            <v>5</v>
          </cell>
          <cell r="O6">
            <v>6</v>
          </cell>
          <cell r="P6">
            <v>7</v>
          </cell>
          <cell r="Q6">
            <v>8</v>
          </cell>
          <cell r="R6">
            <v>9</v>
          </cell>
          <cell r="S6">
            <v>10</v>
          </cell>
          <cell r="T6">
            <v>11</v>
          </cell>
          <cell r="U6">
            <v>12</v>
          </cell>
        </row>
        <row r="7">
          <cell r="F7" t="str">
            <v>Q99-1</v>
          </cell>
          <cell r="G7" t="str">
            <v>Q99-2</v>
          </cell>
          <cell r="H7" t="str">
            <v>Q99-3</v>
          </cell>
          <cell r="I7" t="str">
            <v>Q99-4</v>
          </cell>
          <cell r="J7" t="str">
            <v>Q00-1</v>
          </cell>
          <cell r="K7" t="str">
            <v>Q00-2</v>
          </cell>
          <cell r="L7" t="str">
            <v>Q00-3</v>
          </cell>
          <cell r="M7" t="str">
            <v>Q00-4</v>
          </cell>
          <cell r="N7" t="str">
            <v>Q01-1</v>
          </cell>
          <cell r="O7" t="str">
            <v>Q01-2</v>
          </cell>
          <cell r="P7" t="str">
            <v>Q01-3</v>
          </cell>
          <cell r="Q7" t="str">
            <v>Q01-4</v>
          </cell>
          <cell r="R7">
            <v>37164</v>
          </cell>
          <cell r="S7">
            <v>37256</v>
          </cell>
          <cell r="T7">
            <v>37346</v>
          </cell>
          <cell r="U7">
            <v>37437</v>
          </cell>
        </row>
        <row r="9">
          <cell r="F9">
            <v>4193</v>
          </cell>
          <cell r="G9">
            <v>5195</v>
          </cell>
          <cell r="H9">
            <v>4595</v>
          </cell>
          <cell r="I9">
            <v>5764</v>
          </cell>
          <cell r="J9">
            <v>5384</v>
          </cell>
          <cell r="K9">
            <v>6112</v>
          </cell>
          <cell r="L9">
            <v>5656</v>
          </cell>
          <cell r="M9">
            <v>5804</v>
          </cell>
          <cell r="N9">
            <v>5766</v>
          </cell>
          <cell r="O9">
            <v>6550</v>
          </cell>
          <cell r="P9">
            <v>6403</v>
          </cell>
          <cell r="Q9">
            <v>6577</v>
          </cell>
          <cell r="R9">
            <v>6126</v>
          </cell>
          <cell r="S9">
            <v>7741</v>
          </cell>
          <cell r="T9">
            <v>7245</v>
          </cell>
        </row>
        <row r="10">
          <cell r="F10">
            <v>649</v>
          </cell>
          <cell r="G10">
            <v>788</v>
          </cell>
          <cell r="H10">
            <v>708</v>
          </cell>
          <cell r="I10">
            <v>669</v>
          </cell>
          <cell r="J10">
            <v>712</v>
          </cell>
          <cell r="K10">
            <v>756</v>
          </cell>
          <cell r="L10">
            <v>752</v>
          </cell>
          <cell r="M10">
            <v>782</v>
          </cell>
          <cell r="N10">
            <v>825</v>
          </cell>
          <cell r="O10">
            <v>864</v>
          </cell>
          <cell r="P10">
            <v>899</v>
          </cell>
          <cell r="Q10">
            <v>867</v>
          </cell>
          <cell r="R10">
            <v>884</v>
          </cell>
          <cell r="S10">
            <v>1544</v>
          </cell>
          <cell r="T10">
            <v>1395</v>
          </cell>
        </row>
        <row r="11">
          <cell r="F11">
            <v>3544</v>
          </cell>
          <cell r="G11">
            <v>4407</v>
          </cell>
          <cell r="H11">
            <v>3887</v>
          </cell>
          <cell r="I11">
            <v>5095</v>
          </cell>
          <cell r="J11">
            <v>4672</v>
          </cell>
          <cell r="K11">
            <v>5356</v>
          </cell>
          <cell r="L11">
            <v>4904</v>
          </cell>
          <cell r="M11">
            <v>5022</v>
          </cell>
          <cell r="N11">
            <v>4941</v>
          </cell>
          <cell r="O11">
            <v>5686</v>
          </cell>
          <cell r="P11">
            <v>5504</v>
          </cell>
          <cell r="Q11">
            <v>5710</v>
          </cell>
          <cell r="R11">
            <v>5242</v>
          </cell>
          <cell r="S11">
            <v>6197</v>
          </cell>
          <cell r="T11">
            <v>5850</v>
          </cell>
          <cell r="U11">
            <v>0</v>
          </cell>
        </row>
        <row r="12">
          <cell r="F12">
            <v>0.15478177915573574</v>
          </cell>
          <cell r="G12">
            <v>0.15168431183830605</v>
          </cell>
          <cell r="H12">
            <v>0.1540805223068553</v>
          </cell>
          <cell r="I12">
            <v>0.11606523247744621</v>
          </cell>
          <cell r="J12">
            <v>0.13224368499257058</v>
          </cell>
          <cell r="K12">
            <v>0.12369109947643979</v>
          </cell>
          <cell r="L12">
            <v>0.13295615275813297</v>
          </cell>
          <cell r="M12">
            <v>0.13473466574776016</v>
          </cell>
          <cell r="N12">
            <v>0.14308012486992716</v>
          </cell>
          <cell r="O12">
            <v>0.1319083969465649</v>
          </cell>
          <cell r="P12">
            <v>0.140402936123692</v>
          </cell>
          <cell r="Q12">
            <v>0.1318230196138057</v>
          </cell>
          <cell r="R12">
            <v>0.14430297094351943</v>
          </cell>
          <cell r="S12">
            <v>0.19945743443999484</v>
          </cell>
        </row>
        <row r="13">
          <cell r="F13">
            <v>651</v>
          </cell>
          <cell r="G13">
            <v>715</v>
          </cell>
          <cell r="H13">
            <v>664</v>
          </cell>
          <cell r="I13">
            <v>940</v>
          </cell>
          <cell r="J13">
            <v>813</v>
          </cell>
          <cell r="K13">
            <v>898</v>
          </cell>
          <cell r="L13">
            <v>974</v>
          </cell>
          <cell r="M13">
            <v>1087</v>
          </cell>
          <cell r="N13">
            <v>956</v>
          </cell>
          <cell r="O13">
            <v>990</v>
          </cell>
          <cell r="P13">
            <v>1069</v>
          </cell>
          <cell r="Q13">
            <v>1364</v>
          </cell>
          <cell r="R13">
            <v>1013</v>
          </cell>
          <cell r="S13">
            <v>1044</v>
          </cell>
          <cell r="T13">
            <v>1066</v>
          </cell>
        </row>
        <row r="15">
          <cell r="F15">
            <v>685</v>
          </cell>
          <cell r="G15">
            <v>798</v>
          </cell>
          <cell r="H15">
            <v>842</v>
          </cell>
          <cell r="I15">
            <v>913</v>
          </cell>
          <cell r="J15">
            <v>922</v>
          </cell>
          <cell r="K15">
            <v>1013</v>
          </cell>
          <cell r="L15">
            <v>1010</v>
          </cell>
          <cell r="M15">
            <v>1181</v>
          </cell>
          <cell r="N15">
            <v>1038</v>
          </cell>
          <cell r="O15">
            <v>1290</v>
          </cell>
          <cell r="P15">
            <v>1198</v>
          </cell>
          <cell r="Q15">
            <v>1359</v>
          </cell>
          <cell r="R15">
            <v>1145</v>
          </cell>
          <cell r="S15">
            <v>1479</v>
          </cell>
          <cell r="T15">
            <v>1240</v>
          </cell>
        </row>
        <row r="16">
          <cell r="F16">
            <v>101</v>
          </cell>
          <cell r="G16">
            <v>154</v>
          </cell>
          <cell r="H16">
            <v>152</v>
          </cell>
          <cell r="I16">
            <v>308</v>
          </cell>
          <cell r="J16">
            <v>148</v>
          </cell>
          <cell r="K16">
            <v>514</v>
          </cell>
          <cell r="L16">
            <v>185</v>
          </cell>
          <cell r="M16">
            <v>203</v>
          </cell>
          <cell r="N16">
            <v>170</v>
          </cell>
          <cell r="O16">
            <v>212</v>
          </cell>
          <cell r="P16">
            <v>239</v>
          </cell>
          <cell r="Q16">
            <v>236</v>
          </cell>
          <cell r="R16">
            <v>187</v>
          </cell>
          <cell r="S16">
            <v>833</v>
          </cell>
          <cell r="T16">
            <v>246</v>
          </cell>
        </row>
        <row r="17">
          <cell r="F17">
            <v>1437</v>
          </cell>
          <cell r="G17">
            <v>1667</v>
          </cell>
          <cell r="H17">
            <v>1658</v>
          </cell>
          <cell r="I17">
            <v>2161</v>
          </cell>
          <cell r="J17">
            <v>1883</v>
          </cell>
          <cell r="K17">
            <v>2425</v>
          </cell>
          <cell r="L17">
            <v>2169</v>
          </cell>
          <cell r="M17">
            <v>2471</v>
          </cell>
          <cell r="N17">
            <v>2164</v>
          </cell>
          <cell r="O17">
            <v>2492</v>
          </cell>
          <cell r="P17">
            <v>2506</v>
          </cell>
          <cell r="Q17">
            <v>2959</v>
          </cell>
          <cell r="R17">
            <v>2345</v>
          </cell>
          <cell r="S17">
            <v>3356</v>
          </cell>
          <cell r="T17">
            <v>2552</v>
          </cell>
          <cell r="U17">
            <v>0</v>
          </cell>
        </row>
        <row r="18">
          <cell r="F18">
            <v>2107</v>
          </cell>
          <cell r="G18">
            <v>2740</v>
          </cell>
          <cell r="H18">
            <v>2229</v>
          </cell>
          <cell r="I18">
            <v>2934</v>
          </cell>
          <cell r="J18">
            <v>2789</v>
          </cell>
          <cell r="K18">
            <v>2931</v>
          </cell>
          <cell r="L18">
            <v>2735</v>
          </cell>
          <cell r="M18">
            <v>2551</v>
          </cell>
          <cell r="N18">
            <v>2777</v>
          </cell>
          <cell r="O18">
            <v>3194</v>
          </cell>
          <cell r="P18">
            <v>2998</v>
          </cell>
          <cell r="Q18">
            <v>2751</v>
          </cell>
          <cell r="R18">
            <v>2897</v>
          </cell>
          <cell r="S18">
            <v>2841</v>
          </cell>
          <cell r="T18">
            <v>3298</v>
          </cell>
          <cell r="U18">
            <v>0</v>
          </cell>
        </row>
        <row r="19">
          <cell r="F19">
            <v>261</v>
          </cell>
          <cell r="G19">
            <v>337</v>
          </cell>
          <cell r="H19">
            <v>711</v>
          </cell>
          <cell r="I19">
            <v>482</v>
          </cell>
          <cell r="J19">
            <v>394</v>
          </cell>
          <cell r="K19">
            <v>770</v>
          </cell>
          <cell r="L19">
            <v>882</v>
          </cell>
          <cell r="M19">
            <v>1124</v>
          </cell>
          <cell r="N19">
            <v>1127</v>
          </cell>
          <cell r="O19">
            <v>751</v>
          </cell>
          <cell r="P19">
            <v>706</v>
          </cell>
          <cell r="Q19">
            <v>-2620</v>
          </cell>
          <cell r="R19">
            <v>-980</v>
          </cell>
          <cell r="S19">
            <v>553</v>
          </cell>
          <cell r="T19">
            <v>739</v>
          </cell>
        </row>
        <row r="20">
          <cell r="F20">
            <v>160</v>
          </cell>
          <cell r="J20">
            <v>156</v>
          </cell>
        </row>
        <row r="21">
          <cell r="F21">
            <v>-25</v>
          </cell>
          <cell r="G21">
            <v>-26</v>
          </cell>
          <cell r="H21">
            <v>9</v>
          </cell>
          <cell r="I21">
            <v>-28</v>
          </cell>
          <cell r="J21">
            <v>-19</v>
          </cell>
          <cell r="K21">
            <v>-10</v>
          </cell>
          <cell r="L21">
            <v>-4</v>
          </cell>
          <cell r="M21">
            <v>-24</v>
          </cell>
          <cell r="N21">
            <v>-52</v>
          </cell>
          <cell r="O21">
            <v>-28</v>
          </cell>
          <cell r="P21">
            <v>-46</v>
          </cell>
          <cell r="Q21">
            <v>-33</v>
          </cell>
          <cell r="R21">
            <v>-30</v>
          </cell>
          <cell r="S21">
            <v>-37</v>
          </cell>
          <cell r="T21">
            <v>-11</v>
          </cell>
        </row>
        <row r="22">
          <cell r="F22">
            <v>2503</v>
          </cell>
          <cell r="G22">
            <v>3051</v>
          </cell>
          <cell r="H22">
            <v>2949</v>
          </cell>
          <cell r="I22">
            <v>3388</v>
          </cell>
          <cell r="J22">
            <v>3320</v>
          </cell>
          <cell r="K22">
            <v>3691</v>
          </cell>
          <cell r="L22">
            <v>3613</v>
          </cell>
          <cell r="M22">
            <v>3651</v>
          </cell>
          <cell r="N22">
            <v>3852</v>
          </cell>
          <cell r="O22">
            <v>3917</v>
          </cell>
          <cell r="P22">
            <v>3658</v>
          </cell>
          <cell r="Q22">
            <v>98</v>
          </cell>
          <cell r="R22">
            <v>1887</v>
          </cell>
          <cell r="S22">
            <v>3357</v>
          </cell>
          <cell r="T22">
            <v>4026</v>
          </cell>
          <cell r="U22">
            <v>0</v>
          </cell>
        </row>
        <row r="23">
          <cell r="F23">
            <v>820.05</v>
          </cell>
          <cell r="G23">
            <v>1067.85</v>
          </cell>
          <cell r="H23">
            <v>1032.1499999999999</v>
          </cell>
          <cell r="I23">
            <v>1185.8</v>
          </cell>
          <cell r="J23">
            <v>1128.8000000000002</v>
          </cell>
          <cell r="K23">
            <v>1254.94</v>
          </cell>
          <cell r="L23">
            <v>1228.42</v>
          </cell>
          <cell r="M23">
            <v>1241.84</v>
          </cell>
          <cell r="N23">
            <v>1271.16</v>
          </cell>
          <cell r="O23">
            <v>1293</v>
          </cell>
          <cell r="P23">
            <v>1207</v>
          </cell>
          <cell r="Q23">
            <v>32</v>
          </cell>
          <cell r="R23">
            <v>604</v>
          </cell>
          <cell r="S23">
            <v>1074</v>
          </cell>
          <cell r="T23">
            <v>1288</v>
          </cell>
          <cell r="U23">
            <v>0</v>
          </cell>
        </row>
        <row r="24">
          <cell r="F24">
            <v>1682.95</v>
          </cell>
          <cell r="G24">
            <v>1983.15</v>
          </cell>
          <cell r="H24">
            <v>1916.8500000000001</v>
          </cell>
          <cell r="I24">
            <v>2202.2</v>
          </cell>
          <cell r="J24">
            <v>2191.2</v>
          </cell>
          <cell r="K24">
            <v>2436.06</v>
          </cell>
          <cell r="L24">
            <v>2384.58</v>
          </cell>
          <cell r="M24">
            <v>2409.16</v>
          </cell>
          <cell r="N24">
            <v>2580.84</v>
          </cell>
          <cell r="O24">
            <v>2624</v>
          </cell>
          <cell r="P24">
            <v>2451</v>
          </cell>
          <cell r="Q24">
            <v>66</v>
          </cell>
          <cell r="R24">
            <v>1283</v>
          </cell>
          <cell r="S24">
            <v>2283</v>
          </cell>
          <cell r="T24">
            <v>2738</v>
          </cell>
          <cell r="U24">
            <v>0</v>
          </cell>
        </row>
        <row r="25">
          <cell r="N25">
            <v>-375</v>
          </cell>
        </row>
        <row r="26">
          <cell r="F26">
            <v>1682.95</v>
          </cell>
          <cell r="G26">
            <v>1983.15</v>
          </cell>
          <cell r="H26">
            <v>1916.8500000000001</v>
          </cell>
          <cell r="I26">
            <v>2202.2</v>
          </cell>
          <cell r="J26">
            <v>2191.2</v>
          </cell>
          <cell r="K26">
            <v>2436.06</v>
          </cell>
          <cell r="L26">
            <v>2384.58</v>
          </cell>
          <cell r="M26">
            <v>2409.16</v>
          </cell>
          <cell r="N26">
            <v>2205.84</v>
          </cell>
          <cell r="O26">
            <v>2624</v>
          </cell>
          <cell r="P26">
            <v>2451</v>
          </cell>
          <cell r="Q26">
            <v>66</v>
          </cell>
          <cell r="R26">
            <v>1283</v>
          </cell>
          <cell r="S26">
            <v>2283</v>
          </cell>
          <cell r="T26">
            <v>2738</v>
          </cell>
          <cell r="U26">
            <v>0</v>
          </cell>
        </row>
        <row r="27">
          <cell r="F27">
            <v>7</v>
          </cell>
          <cell r="G27">
            <v>7</v>
          </cell>
          <cell r="H27">
            <v>7</v>
          </cell>
          <cell r="I27">
            <v>7</v>
          </cell>
          <cell r="J27">
            <v>7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F28">
            <v>1675.95</v>
          </cell>
          <cell r="G28">
            <v>1976.15</v>
          </cell>
          <cell r="H28">
            <v>1909.8500000000001</v>
          </cell>
          <cell r="I28">
            <v>2195.2</v>
          </cell>
          <cell r="J28">
            <v>2184.2</v>
          </cell>
          <cell r="K28">
            <v>2430.06</v>
          </cell>
          <cell r="L28">
            <v>2384.58</v>
          </cell>
          <cell r="M28">
            <v>2409.16</v>
          </cell>
          <cell r="N28">
            <v>2205.84</v>
          </cell>
          <cell r="O28">
            <v>2624</v>
          </cell>
          <cell r="P28">
            <v>2451</v>
          </cell>
          <cell r="Q28">
            <v>66</v>
          </cell>
          <cell r="R28">
            <v>1283</v>
          </cell>
          <cell r="S28">
            <v>2283</v>
          </cell>
          <cell r="T28">
            <v>2738</v>
          </cell>
          <cell r="U28">
            <v>0</v>
          </cell>
        </row>
        <row r="29">
          <cell r="F29">
            <v>4958</v>
          </cell>
          <cell r="G29">
            <v>4998</v>
          </cell>
          <cell r="H29">
            <v>5055</v>
          </cell>
          <cell r="I29">
            <v>5100</v>
          </cell>
          <cell r="J29">
            <v>5129</v>
          </cell>
          <cell r="K29">
            <v>5163</v>
          </cell>
          <cell r="L29">
            <v>5209</v>
          </cell>
          <cell r="M29">
            <v>5250</v>
          </cell>
          <cell r="N29">
            <v>5299</v>
          </cell>
          <cell r="O29">
            <v>5330</v>
          </cell>
          <cell r="P29">
            <v>5336</v>
          </cell>
          <cell r="Q29">
            <v>5381</v>
          </cell>
          <cell r="R29">
            <v>5398</v>
          </cell>
          <cell r="S29">
            <v>5395</v>
          </cell>
          <cell r="T29">
            <v>5415</v>
          </cell>
        </row>
        <row r="30">
          <cell r="F30">
            <v>5435</v>
          </cell>
          <cell r="G30">
            <v>5460</v>
          </cell>
          <cell r="H30">
            <v>5512</v>
          </cell>
          <cell r="I30">
            <v>5521</v>
          </cell>
          <cell r="J30">
            <v>5527</v>
          </cell>
          <cell r="K30">
            <v>5538</v>
          </cell>
          <cell r="L30">
            <v>5543</v>
          </cell>
          <cell r="M30">
            <v>5537</v>
          </cell>
          <cell r="N30">
            <v>5557</v>
          </cell>
          <cell r="O30">
            <v>5570</v>
          </cell>
          <cell r="P30">
            <v>5563</v>
          </cell>
          <cell r="Q30">
            <v>5592</v>
          </cell>
          <cell r="R30">
            <v>5567</v>
          </cell>
          <cell r="S30">
            <v>5556</v>
          </cell>
          <cell r="T30">
            <v>5564</v>
          </cell>
        </row>
        <row r="31">
          <cell r="F31">
            <v>0.3394413069786204</v>
          </cell>
          <cell r="G31">
            <v>0.3967887154861945</v>
          </cell>
          <cell r="H31">
            <v>0.37919881305637987</v>
          </cell>
          <cell r="I31">
            <v>0.4318039215686274</v>
          </cell>
          <cell r="J31">
            <v>0.42721778124390714</v>
          </cell>
          <cell r="K31">
            <v>0.47183033120278906</v>
          </cell>
          <cell r="L31">
            <v>0.45778076406220003</v>
          </cell>
          <cell r="M31">
            <v>0.45888761904761904</v>
          </cell>
          <cell r="N31">
            <v>0.48704283827137196</v>
          </cell>
          <cell r="O31">
            <v>0.49230769230769234</v>
          </cell>
          <cell r="P31">
            <v>0.4593328335832084</v>
          </cell>
          <cell r="Q31">
            <v>0.01226537818249396</v>
          </cell>
          <cell r="R31">
            <v>0.23768062245276028</v>
          </cell>
          <cell r="S31">
            <v>0.4231696014828545</v>
          </cell>
          <cell r="T31">
            <v>0.5056325023084026</v>
          </cell>
          <cell r="U31" t="e">
            <v>#DIV/0!</v>
          </cell>
        </row>
        <row r="32">
          <cell r="F32">
            <v>0.30836246550137997</v>
          </cell>
          <cell r="G32">
            <v>0.36193223443223443</v>
          </cell>
          <cell r="H32">
            <v>0.34648947750362846</v>
          </cell>
          <cell r="I32">
            <v>0.3976091287810179</v>
          </cell>
          <cell r="J32">
            <v>0.39518726252940106</v>
          </cell>
          <cell r="K32">
            <v>0.4387973997833153</v>
          </cell>
          <cell r="L32">
            <v>0.430196644416381</v>
          </cell>
          <cell r="M32">
            <v>0.43510204081632653</v>
          </cell>
          <cell r="N32">
            <v>0.4644304480834983</v>
          </cell>
          <cell r="O32">
            <v>0.4710951526032316</v>
          </cell>
          <cell r="P32">
            <v>0.4405896099227036</v>
          </cell>
          <cell r="Q32">
            <v>0.011802575107296138</v>
          </cell>
          <cell r="R32">
            <v>0.23046524160229925</v>
          </cell>
          <cell r="S32">
            <v>0.4109071274298056</v>
          </cell>
          <cell r="T32">
            <v>0.4920920201294033</v>
          </cell>
          <cell r="U32" t="e">
            <v>#DIV/0!</v>
          </cell>
        </row>
        <row r="33">
          <cell r="F33">
            <v>0.3380294473578056</v>
          </cell>
          <cell r="G33">
            <v>0.39538815526210486</v>
          </cell>
          <cell r="H33">
            <v>0.3778140454995055</v>
          </cell>
          <cell r="I33">
            <v>0.4304313725490196</v>
          </cell>
          <cell r="J33">
            <v>0.4258529927861181</v>
          </cell>
          <cell r="K33">
            <v>0.47066821615339915</v>
          </cell>
          <cell r="L33">
            <v>0.45778076406220003</v>
          </cell>
          <cell r="M33">
            <v>0.45888761904761904</v>
          </cell>
          <cell r="N33">
            <v>0.4162747688243065</v>
          </cell>
          <cell r="O33">
            <v>0.49230769230769234</v>
          </cell>
          <cell r="P33">
            <v>0.4593328335832084</v>
          </cell>
          <cell r="Q33">
            <v>0.01226537818249396</v>
          </cell>
          <cell r="R33">
            <v>0.23768062245276028</v>
          </cell>
          <cell r="S33">
            <v>0.4231696014828545</v>
          </cell>
          <cell r="T33">
            <v>0.5056325023084026</v>
          </cell>
          <cell r="U33">
            <v>0</v>
          </cell>
        </row>
        <row r="34">
          <cell r="F34">
            <v>0.3096504139834407</v>
          </cell>
          <cell r="G34">
            <v>0.3632142857142857</v>
          </cell>
          <cell r="H34">
            <v>0.34775943396226416</v>
          </cell>
          <cell r="I34">
            <v>0.39887701503350836</v>
          </cell>
          <cell r="J34">
            <v>0.396453772390085</v>
          </cell>
          <cell r="K34">
            <v>0.43988082340195017</v>
          </cell>
          <cell r="L34">
            <v>0.430196644416381</v>
          </cell>
          <cell r="M34">
            <v>0.43510204081632653</v>
          </cell>
          <cell r="N34">
            <v>0.39694799352168436</v>
          </cell>
          <cell r="O34">
            <v>0.4710951526032316</v>
          </cell>
          <cell r="P34">
            <v>0.4405896099227036</v>
          </cell>
          <cell r="Q34">
            <v>0.011802575107296138</v>
          </cell>
          <cell r="R34">
            <v>0.23046524160229925</v>
          </cell>
          <cell r="S34">
            <v>0.4109071274298056</v>
          </cell>
          <cell r="T34">
            <v>0.4920920201294033</v>
          </cell>
          <cell r="U34" t="e">
            <v>#DIV/0!</v>
          </cell>
        </row>
        <row r="38">
          <cell r="F38">
            <v>1608</v>
          </cell>
          <cell r="G38">
            <v>1755</v>
          </cell>
          <cell r="H38">
            <v>1528</v>
          </cell>
          <cell r="I38">
            <v>2358</v>
          </cell>
          <cell r="J38">
            <v>1868</v>
          </cell>
          <cell r="K38">
            <v>2207</v>
          </cell>
          <cell r="L38">
            <v>2018</v>
          </cell>
          <cell r="M38">
            <v>2234</v>
          </cell>
          <cell r="N38">
            <v>2154</v>
          </cell>
          <cell r="O38">
            <v>2334</v>
          </cell>
          <cell r="P38">
            <v>2371</v>
          </cell>
          <cell r="Q38">
            <v>2656</v>
          </cell>
          <cell r="R38">
            <v>2433.225264070604</v>
          </cell>
          <cell r="S38">
            <v>3235</v>
          </cell>
          <cell r="T38">
            <v>2756</v>
          </cell>
        </row>
        <row r="39">
          <cell r="F39">
            <v>894</v>
          </cell>
          <cell r="G39">
            <v>1254</v>
          </cell>
          <cell r="H39">
            <v>981</v>
          </cell>
          <cell r="I39">
            <v>1198</v>
          </cell>
          <cell r="J39">
            <v>1183</v>
          </cell>
          <cell r="K39">
            <v>1427</v>
          </cell>
          <cell r="L39">
            <v>1259</v>
          </cell>
          <cell r="M39">
            <v>1151</v>
          </cell>
          <cell r="N39">
            <v>1085</v>
          </cell>
          <cell r="O39">
            <v>1430</v>
          </cell>
          <cell r="P39">
            <v>1204</v>
          </cell>
          <cell r="Q39">
            <v>1145</v>
          </cell>
          <cell r="R39">
            <v>1104.8028679412828</v>
          </cell>
          <cell r="S39">
            <v>1416</v>
          </cell>
          <cell r="T39">
            <v>1385</v>
          </cell>
        </row>
        <row r="40">
          <cell r="F40">
            <v>325</v>
          </cell>
          <cell r="G40">
            <v>389</v>
          </cell>
          <cell r="H40">
            <v>492</v>
          </cell>
          <cell r="I40">
            <v>570</v>
          </cell>
          <cell r="J40">
            <v>593</v>
          </cell>
          <cell r="K40">
            <v>606</v>
          </cell>
          <cell r="L40">
            <v>709</v>
          </cell>
          <cell r="M40">
            <v>689</v>
          </cell>
          <cell r="N40">
            <v>708</v>
          </cell>
          <cell r="O40">
            <v>737</v>
          </cell>
          <cell r="P40">
            <v>836</v>
          </cell>
          <cell r="Q40">
            <v>777</v>
          </cell>
          <cell r="R40">
            <v>604.0938756929944</v>
          </cell>
          <cell r="S40">
            <v>705</v>
          </cell>
          <cell r="T40">
            <v>818</v>
          </cell>
        </row>
        <row r="41">
          <cell r="F41">
            <v>1366</v>
          </cell>
          <cell r="G41">
            <v>1797</v>
          </cell>
          <cell r="H41">
            <v>1594</v>
          </cell>
          <cell r="I41">
            <v>1638</v>
          </cell>
          <cell r="J41">
            <v>1740</v>
          </cell>
          <cell r="K41">
            <v>1872</v>
          </cell>
          <cell r="L41">
            <v>1670</v>
          </cell>
          <cell r="M41">
            <v>1730</v>
          </cell>
          <cell r="N41">
            <v>1819</v>
          </cell>
          <cell r="O41">
            <v>2049</v>
          </cell>
          <cell r="P41">
            <v>1992</v>
          </cell>
          <cell r="Q41">
            <v>1999</v>
          </cell>
          <cell r="R41">
            <v>1984.3675963395417</v>
          </cell>
          <cell r="S41">
            <v>2385</v>
          </cell>
          <cell r="T41">
            <v>2286</v>
          </cell>
        </row>
        <row r="42">
          <cell r="F42">
            <v>4193</v>
          </cell>
          <cell r="G42">
            <v>5195</v>
          </cell>
          <cell r="H42">
            <v>4595</v>
          </cell>
          <cell r="I42">
            <v>5764</v>
          </cell>
          <cell r="J42">
            <v>5384</v>
          </cell>
          <cell r="K42">
            <v>6112</v>
          </cell>
          <cell r="L42">
            <v>5656</v>
          </cell>
          <cell r="M42">
            <v>5804</v>
          </cell>
          <cell r="N42">
            <v>5766</v>
          </cell>
          <cell r="O42">
            <v>6550</v>
          </cell>
          <cell r="P42">
            <v>6403</v>
          </cell>
          <cell r="Q42">
            <v>6577</v>
          </cell>
          <cell r="R42">
            <v>6126.489604044423</v>
          </cell>
          <cell r="S42">
            <v>7741</v>
          </cell>
          <cell r="T42">
            <v>7245</v>
          </cell>
          <cell r="U42">
            <v>0</v>
          </cell>
        </row>
        <row r="45">
          <cell r="F45">
            <v>1560</v>
          </cell>
          <cell r="G45">
            <v>1957</v>
          </cell>
          <cell r="H45">
            <v>1660</v>
          </cell>
          <cell r="I45">
            <v>2598</v>
          </cell>
          <cell r="J45">
            <v>2213</v>
          </cell>
          <cell r="K45">
            <v>2531</v>
          </cell>
          <cell r="L45">
            <v>2263</v>
          </cell>
          <cell r="M45">
            <v>2289</v>
          </cell>
          <cell r="N45">
            <v>2139</v>
          </cell>
          <cell r="O45">
            <v>2485</v>
          </cell>
          <cell r="P45">
            <v>2412</v>
          </cell>
          <cell r="Q45">
            <v>2507</v>
          </cell>
          <cell r="R45">
            <v>2191.6529290182516</v>
          </cell>
          <cell r="S45">
            <v>2449</v>
          </cell>
          <cell r="T45">
            <v>2436</v>
          </cell>
        </row>
        <row r="46">
          <cell r="F46">
            <v>1583</v>
          </cell>
          <cell r="G46">
            <v>1886</v>
          </cell>
          <cell r="H46">
            <v>1582</v>
          </cell>
          <cell r="I46">
            <v>1686</v>
          </cell>
          <cell r="J46">
            <v>1667</v>
          </cell>
          <cell r="K46">
            <v>1829</v>
          </cell>
          <cell r="L46">
            <v>1765</v>
          </cell>
          <cell r="M46">
            <v>1757</v>
          </cell>
          <cell r="N46">
            <v>1883</v>
          </cell>
          <cell r="O46">
            <v>2063</v>
          </cell>
          <cell r="P46">
            <v>2052</v>
          </cell>
          <cell r="Q46">
            <v>2043</v>
          </cell>
          <cell r="R46">
            <v>2017.4589009393314</v>
          </cell>
          <cell r="S46">
            <v>2554</v>
          </cell>
          <cell r="T46">
            <v>2285</v>
          </cell>
        </row>
        <row r="47">
          <cell r="F47">
            <v>3143</v>
          </cell>
          <cell r="G47">
            <v>3843</v>
          </cell>
          <cell r="H47">
            <v>3242</v>
          </cell>
          <cell r="I47">
            <v>4284</v>
          </cell>
          <cell r="J47">
            <v>3880</v>
          </cell>
          <cell r="K47">
            <v>4360</v>
          </cell>
          <cell r="L47">
            <v>4028</v>
          </cell>
          <cell r="M47">
            <v>4046</v>
          </cell>
          <cell r="N47">
            <v>4022</v>
          </cell>
          <cell r="O47">
            <v>4548</v>
          </cell>
          <cell r="P47">
            <v>4464</v>
          </cell>
          <cell r="Q47">
            <v>4550</v>
          </cell>
          <cell r="R47">
            <v>4209.111829957583</v>
          </cell>
          <cell r="S47">
            <v>5003</v>
          </cell>
          <cell r="T47">
            <v>4721</v>
          </cell>
        </row>
        <row r="48">
          <cell r="F48">
            <v>641</v>
          </cell>
          <cell r="G48">
            <v>780</v>
          </cell>
          <cell r="H48">
            <v>930</v>
          </cell>
          <cell r="I48">
            <v>983</v>
          </cell>
          <cell r="J48">
            <v>949</v>
          </cell>
          <cell r="K48">
            <v>1028</v>
          </cell>
          <cell r="L48">
            <v>1028</v>
          </cell>
          <cell r="M48">
            <v>1076</v>
          </cell>
          <cell r="N48">
            <v>1037</v>
          </cell>
          <cell r="O48">
            <v>1244</v>
          </cell>
          <cell r="P48">
            <v>1254</v>
          </cell>
          <cell r="Q48">
            <v>1294</v>
          </cell>
          <cell r="R48">
            <v>1192.52554816424</v>
          </cell>
          <cell r="S48">
            <v>1288</v>
          </cell>
          <cell r="T48">
            <v>1276</v>
          </cell>
        </row>
        <row r="49">
          <cell r="F49">
            <v>3784</v>
          </cell>
          <cell r="G49">
            <v>4623</v>
          </cell>
          <cell r="H49">
            <v>4172</v>
          </cell>
          <cell r="I49">
            <v>5267</v>
          </cell>
          <cell r="J49">
            <v>4829</v>
          </cell>
          <cell r="K49">
            <v>5388</v>
          </cell>
          <cell r="L49">
            <v>5056</v>
          </cell>
          <cell r="M49">
            <v>5122</v>
          </cell>
          <cell r="N49">
            <v>5059</v>
          </cell>
          <cell r="O49">
            <v>5792</v>
          </cell>
          <cell r="P49">
            <v>5718</v>
          </cell>
          <cell r="Q49">
            <v>5844</v>
          </cell>
          <cell r="R49">
            <v>5401.637378121823</v>
          </cell>
          <cell r="S49">
            <v>6291</v>
          </cell>
          <cell r="T49">
            <v>5997</v>
          </cell>
        </row>
        <row r="50">
          <cell r="F50">
            <v>232</v>
          </cell>
          <cell r="G50">
            <v>357</v>
          </cell>
          <cell r="H50">
            <v>302</v>
          </cell>
          <cell r="I50">
            <v>296</v>
          </cell>
          <cell r="J50">
            <v>366</v>
          </cell>
          <cell r="K50">
            <v>464</v>
          </cell>
          <cell r="L50">
            <v>378</v>
          </cell>
          <cell r="M50">
            <v>418</v>
          </cell>
          <cell r="N50">
            <v>479</v>
          </cell>
          <cell r="O50">
            <v>506</v>
          </cell>
          <cell r="P50">
            <v>460</v>
          </cell>
          <cell r="Q50">
            <v>509</v>
          </cell>
          <cell r="R50">
            <v>500.78435682509996</v>
          </cell>
          <cell r="S50">
            <v>1197</v>
          </cell>
          <cell r="T50">
            <v>1066</v>
          </cell>
        </row>
        <row r="51">
          <cell r="F51">
            <v>9</v>
          </cell>
          <cell r="G51">
            <v>12</v>
          </cell>
          <cell r="H51">
            <v>15</v>
          </cell>
          <cell r="I51">
            <v>26</v>
          </cell>
          <cell r="J51">
            <v>18</v>
          </cell>
          <cell r="K51">
            <v>30</v>
          </cell>
          <cell r="L51">
            <v>46</v>
          </cell>
          <cell r="M51">
            <v>88</v>
          </cell>
          <cell r="N51">
            <v>63</v>
          </cell>
          <cell r="O51">
            <v>64</v>
          </cell>
          <cell r="P51">
            <v>76</v>
          </cell>
          <cell r="Q51">
            <v>96</v>
          </cell>
          <cell r="R51">
            <v>94.0487263807</v>
          </cell>
          <cell r="S51">
            <v>90</v>
          </cell>
          <cell r="T51">
            <v>45</v>
          </cell>
        </row>
        <row r="52">
          <cell r="F52">
            <v>168</v>
          </cell>
          <cell r="G52">
            <v>203</v>
          </cell>
          <cell r="H52">
            <v>106</v>
          </cell>
          <cell r="I52">
            <v>175</v>
          </cell>
          <cell r="J52">
            <v>171</v>
          </cell>
          <cell r="K52">
            <v>230</v>
          </cell>
          <cell r="L52">
            <v>176</v>
          </cell>
          <cell r="M52">
            <v>176</v>
          </cell>
          <cell r="N52">
            <v>165</v>
          </cell>
          <cell r="O52">
            <v>188</v>
          </cell>
          <cell r="P52">
            <v>149</v>
          </cell>
          <cell r="Q52">
            <v>128</v>
          </cell>
          <cell r="R52">
            <v>129.0191427168</v>
          </cell>
          <cell r="S52">
            <v>163</v>
          </cell>
          <cell r="T52">
            <v>137</v>
          </cell>
        </row>
        <row r="53">
          <cell r="F53">
            <v>4193</v>
          </cell>
          <cell r="G53">
            <v>5195</v>
          </cell>
          <cell r="H53">
            <v>4595</v>
          </cell>
          <cell r="I53">
            <v>5764</v>
          </cell>
          <cell r="J53">
            <v>5384</v>
          </cell>
          <cell r="K53">
            <v>6112</v>
          </cell>
          <cell r="L53">
            <v>5656</v>
          </cell>
          <cell r="M53">
            <v>5804</v>
          </cell>
          <cell r="N53">
            <v>5766</v>
          </cell>
          <cell r="O53">
            <v>6550</v>
          </cell>
          <cell r="P53">
            <v>6403</v>
          </cell>
          <cell r="Q53">
            <v>6577</v>
          </cell>
          <cell r="R53">
            <v>6126.489604044423</v>
          </cell>
          <cell r="S53">
            <v>7741</v>
          </cell>
          <cell r="T53">
            <v>7245</v>
          </cell>
          <cell r="U53">
            <v>0</v>
          </cell>
        </row>
        <row r="56">
          <cell r="F56">
            <v>543</v>
          </cell>
          <cell r="G56">
            <v>532</v>
          </cell>
          <cell r="H56">
            <v>508</v>
          </cell>
          <cell r="I56">
            <v>678</v>
          </cell>
          <cell r="J56">
            <v>627</v>
          </cell>
          <cell r="K56">
            <v>690</v>
          </cell>
          <cell r="L56">
            <v>763</v>
          </cell>
          <cell r="M56">
            <v>836</v>
          </cell>
          <cell r="N56">
            <v>705</v>
          </cell>
          <cell r="O56">
            <v>638</v>
          </cell>
          <cell r="P56">
            <v>762</v>
          </cell>
          <cell r="Q56">
            <v>1197</v>
          </cell>
          <cell r="R56">
            <v>949</v>
          </cell>
          <cell r="S56">
            <v>956</v>
          </cell>
          <cell r="V56" t="str">
            <v>Q01-2: CG CoGS reclass - 76m; Other headcount %40m lower than prior year; Infrastructure flat with Q00-2</v>
          </cell>
        </row>
        <row r="57">
          <cell r="F57">
            <v>108</v>
          </cell>
          <cell r="G57">
            <v>183</v>
          </cell>
          <cell r="H57">
            <v>156</v>
          </cell>
          <cell r="I57">
            <v>262</v>
          </cell>
          <cell r="J57">
            <v>186</v>
          </cell>
          <cell r="K57">
            <v>208</v>
          </cell>
          <cell r="L57">
            <v>211</v>
          </cell>
          <cell r="M57">
            <v>251</v>
          </cell>
          <cell r="N57">
            <v>251</v>
          </cell>
          <cell r="O57">
            <v>268</v>
          </cell>
          <cell r="P57">
            <v>296</v>
          </cell>
          <cell r="Q57">
            <v>167</v>
          </cell>
          <cell r="R57">
            <v>63</v>
          </cell>
          <cell r="S57">
            <v>88</v>
          </cell>
          <cell r="V57" t="str">
            <v>Q01-2:  External loc down 23% from Q00-2</v>
          </cell>
        </row>
        <row r="58">
          <cell r="F58">
            <v>651</v>
          </cell>
          <cell r="G58">
            <v>715</v>
          </cell>
          <cell r="H58">
            <v>664</v>
          </cell>
          <cell r="I58">
            <v>940</v>
          </cell>
          <cell r="J58">
            <v>813</v>
          </cell>
          <cell r="K58">
            <v>898</v>
          </cell>
          <cell r="L58">
            <v>974</v>
          </cell>
          <cell r="M58">
            <v>1087</v>
          </cell>
          <cell r="N58">
            <v>956</v>
          </cell>
          <cell r="O58">
            <v>906</v>
          </cell>
          <cell r="P58">
            <v>1058</v>
          </cell>
          <cell r="Q58">
            <v>1364</v>
          </cell>
          <cell r="R58">
            <v>1012</v>
          </cell>
          <cell r="S58">
            <v>1044</v>
          </cell>
          <cell r="T58">
            <v>1058</v>
          </cell>
        </row>
        <row r="61">
          <cell r="F61">
            <v>311</v>
          </cell>
          <cell r="G61">
            <v>319</v>
          </cell>
          <cell r="H61">
            <v>451</v>
          </cell>
          <cell r="I61">
            <v>497</v>
          </cell>
          <cell r="J61">
            <v>375</v>
          </cell>
          <cell r="K61">
            <v>374</v>
          </cell>
          <cell r="L61">
            <v>378</v>
          </cell>
          <cell r="M61">
            <v>622</v>
          </cell>
          <cell r="N61">
            <v>508</v>
          </cell>
          <cell r="O61">
            <v>670</v>
          </cell>
          <cell r="P61">
            <v>578</v>
          </cell>
          <cell r="R61">
            <v>508</v>
          </cell>
          <cell r="S61">
            <v>670</v>
          </cell>
          <cell r="T61">
            <v>578</v>
          </cell>
        </row>
        <row r="63">
          <cell r="F63">
            <v>360</v>
          </cell>
          <cell r="G63">
            <v>440</v>
          </cell>
          <cell r="H63">
            <v>356</v>
          </cell>
          <cell r="I63">
            <v>415</v>
          </cell>
          <cell r="J63">
            <v>541</v>
          </cell>
          <cell r="K63">
            <v>630</v>
          </cell>
          <cell r="L63">
            <v>567</v>
          </cell>
          <cell r="M63">
            <v>577</v>
          </cell>
          <cell r="N63">
            <v>626</v>
          </cell>
          <cell r="O63">
            <v>752</v>
          </cell>
          <cell r="P63">
            <v>683</v>
          </cell>
          <cell r="R63">
            <v>626</v>
          </cell>
          <cell r="S63">
            <v>752</v>
          </cell>
          <cell r="T63">
            <v>683</v>
          </cell>
        </row>
        <row r="64">
          <cell r="F64">
            <v>6</v>
          </cell>
          <cell r="G64">
            <v>30</v>
          </cell>
          <cell r="H64">
            <v>29</v>
          </cell>
          <cell r="I64">
            <v>15</v>
          </cell>
          <cell r="J64">
            <v>1</v>
          </cell>
          <cell r="K64">
            <v>2</v>
          </cell>
          <cell r="L64">
            <v>9</v>
          </cell>
          <cell r="M64">
            <v>28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F65">
            <v>150</v>
          </cell>
          <cell r="G65">
            <v>155</v>
          </cell>
          <cell r="H65">
            <v>153</v>
          </cell>
          <cell r="I65">
            <v>187</v>
          </cell>
          <cell r="J65">
            <v>160</v>
          </cell>
          <cell r="K65">
            <v>184</v>
          </cell>
          <cell r="L65">
            <v>190</v>
          </cell>
          <cell r="M65">
            <v>219</v>
          </cell>
          <cell r="N65">
            <v>239</v>
          </cell>
          <cell r="O65">
            <v>253</v>
          </cell>
          <cell r="P65">
            <v>254</v>
          </cell>
          <cell r="R65">
            <v>239</v>
          </cell>
          <cell r="S65">
            <v>253</v>
          </cell>
          <cell r="T65">
            <v>254</v>
          </cell>
        </row>
        <row r="66">
          <cell r="F66">
            <v>827</v>
          </cell>
          <cell r="G66">
            <v>944</v>
          </cell>
          <cell r="H66">
            <v>989</v>
          </cell>
          <cell r="I66">
            <v>1114</v>
          </cell>
          <cell r="J66">
            <v>1077</v>
          </cell>
          <cell r="K66">
            <v>1190</v>
          </cell>
          <cell r="L66">
            <v>1144</v>
          </cell>
          <cell r="M66">
            <v>1446</v>
          </cell>
          <cell r="N66">
            <v>1373</v>
          </cell>
          <cell r="O66">
            <v>1675</v>
          </cell>
          <cell r="P66">
            <v>1515</v>
          </cell>
          <cell r="R66">
            <v>1373</v>
          </cell>
          <cell r="S66">
            <v>1675</v>
          </cell>
          <cell r="T66">
            <v>1515</v>
          </cell>
        </row>
        <row r="67">
          <cell r="F67">
            <v>-150</v>
          </cell>
          <cell r="G67">
            <v>-155</v>
          </cell>
          <cell r="H67">
            <v>-153</v>
          </cell>
          <cell r="I67">
            <v>-187</v>
          </cell>
          <cell r="J67">
            <v>-160</v>
          </cell>
          <cell r="K67">
            <v>-184</v>
          </cell>
          <cell r="L67">
            <v>-190</v>
          </cell>
          <cell r="M67">
            <v>-219</v>
          </cell>
          <cell r="N67">
            <v>-239</v>
          </cell>
          <cell r="O67">
            <v>-253</v>
          </cell>
          <cell r="P67">
            <v>-254</v>
          </cell>
          <cell r="R67">
            <v>-239</v>
          </cell>
          <cell r="S67">
            <v>-253</v>
          </cell>
          <cell r="T67">
            <v>-254</v>
          </cell>
        </row>
        <row r="68">
          <cell r="F68">
            <v>-3</v>
          </cell>
          <cell r="G68">
            <v>5</v>
          </cell>
          <cell r="H68">
            <v>-4</v>
          </cell>
          <cell r="I68">
            <v>-13</v>
          </cell>
          <cell r="J68">
            <v>-12</v>
          </cell>
          <cell r="K68">
            <v>-9</v>
          </cell>
          <cell r="L68">
            <v>27</v>
          </cell>
          <cell r="M68">
            <v>-29</v>
          </cell>
          <cell r="N68">
            <v>-96</v>
          </cell>
          <cell r="O68">
            <v>-79</v>
          </cell>
          <cell r="P68">
            <v>-86</v>
          </cell>
          <cell r="R68">
            <v>-96</v>
          </cell>
          <cell r="S68">
            <v>-79</v>
          </cell>
          <cell r="T68">
            <v>-86</v>
          </cell>
        </row>
        <row r="69">
          <cell r="F69">
            <v>11</v>
          </cell>
          <cell r="G69">
            <v>4</v>
          </cell>
          <cell r="H69">
            <v>10</v>
          </cell>
          <cell r="I69">
            <v>-1</v>
          </cell>
          <cell r="J69">
            <v>17</v>
          </cell>
          <cell r="K69">
            <v>16</v>
          </cell>
          <cell r="L69">
            <v>29</v>
          </cell>
          <cell r="M69">
            <v>-17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685</v>
          </cell>
          <cell r="G70">
            <v>798</v>
          </cell>
          <cell r="H70">
            <v>842</v>
          </cell>
          <cell r="I70">
            <v>913</v>
          </cell>
          <cell r="J70">
            <v>922</v>
          </cell>
          <cell r="K70">
            <v>1013</v>
          </cell>
          <cell r="L70">
            <v>1010</v>
          </cell>
          <cell r="M70">
            <v>1181</v>
          </cell>
          <cell r="N70">
            <v>1038</v>
          </cell>
          <cell r="O70">
            <v>1343</v>
          </cell>
          <cell r="P70">
            <v>1175</v>
          </cell>
          <cell r="R70">
            <v>1038</v>
          </cell>
          <cell r="S70">
            <v>1343</v>
          </cell>
          <cell r="T70">
            <v>1175</v>
          </cell>
        </row>
        <row r="72">
          <cell r="F72">
            <v>325</v>
          </cell>
          <cell r="G72">
            <v>358</v>
          </cell>
          <cell r="H72">
            <v>486</v>
          </cell>
          <cell r="I72">
            <v>498</v>
          </cell>
          <cell r="J72">
            <v>381</v>
          </cell>
          <cell r="K72">
            <v>383</v>
          </cell>
          <cell r="L72">
            <v>443</v>
          </cell>
          <cell r="M72">
            <v>604</v>
          </cell>
          <cell r="N72">
            <v>412</v>
          </cell>
          <cell r="O72">
            <v>591</v>
          </cell>
          <cell r="P72">
            <v>492</v>
          </cell>
          <cell r="Q72">
            <v>465037750.8099999</v>
          </cell>
          <cell r="R72">
            <v>513409245.26</v>
          </cell>
          <cell r="S72">
            <v>712035481.9999999</v>
          </cell>
        </row>
        <row r="73">
          <cell r="F73">
            <v>360</v>
          </cell>
          <cell r="G73">
            <v>440</v>
          </cell>
          <cell r="H73">
            <v>356</v>
          </cell>
          <cell r="I73">
            <v>415</v>
          </cell>
          <cell r="J73">
            <v>541</v>
          </cell>
          <cell r="K73">
            <v>630</v>
          </cell>
          <cell r="L73">
            <v>567</v>
          </cell>
          <cell r="M73">
            <v>577</v>
          </cell>
          <cell r="N73">
            <v>626</v>
          </cell>
          <cell r="O73">
            <v>752</v>
          </cell>
          <cell r="P73">
            <v>683</v>
          </cell>
          <cell r="Q73">
            <v>895288390.8771001</v>
          </cell>
          <cell r="R73">
            <v>631917540.5900005</v>
          </cell>
          <cell r="S73">
            <v>767462858.7399998</v>
          </cell>
        </row>
        <row r="74">
          <cell r="F74">
            <v>685</v>
          </cell>
          <cell r="G74">
            <v>798</v>
          </cell>
          <cell r="H74">
            <v>842</v>
          </cell>
          <cell r="I74">
            <v>913</v>
          </cell>
          <cell r="J74">
            <v>922</v>
          </cell>
          <cell r="K74">
            <v>1013</v>
          </cell>
          <cell r="L74">
            <v>1010</v>
          </cell>
          <cell r="M74">
            <v>1181</v>
          </cell>
          <cell r="N74">
            <v>1038</v>
          </cell>
          <cell r="O74">
            <v>1343</v>
          </cell>
          <cell r="P74">
            <v>1175</v>
          </cell>
          <cell r="Q74">
            <v>1360326141.6871</v>
          </cell>
          <cell r="R74">
            <v>1145326785.8500004</v>
          </cell>
          <cell r="S74">
            <v>1479498340.7399998</v>
          </cell>
          <cell r="T74">
            <v>1175</v>
          </cell>
        </row>
        <row r="77">
          <cell r="F77">
            <v>3953</v>
          </cell>
          <cell r="G77">
            <v>4938</v>
          </cell>
          <cell r="H77">
            <v>4331</v>
          </cell>
          <cell r="I77">
            <v>5463</v>
          </cell>
          <cell r="J77">
            <v>5106</v>
          </cell>
          <cell r="K77">
            <v>5851</v>
          </cell>
          <cell r="L77">
            <v>5364</v>
          </cell>
          <cell r="M77">
            <v>5505</v>
          </cell>
          <cell r="N77">
            <v>5454</v>
          </cell>
          <cell r="O77">
            <v>6234</v>
          </cell>
          <cell r="P77">
            <v>6052</v>
          </cell>
          <cell r="Q77">
            <v>6173</v>
          </cell>
          <cell r="R77">
            <v>5711</v>
          </cell>
          <cell r="S77">
            <v>7281</v>
          </cell>
        </row>
        <row r="78">
          <cell r="F78">
            <v>51</v>
          </cell>
          <cell r="G78">
            <v>52</v>
          </cell>
          <cell r="H78">
            <v>57</v>
          </cell>
          <cell r="I78">
            <v>62</v>
          </cell>
          <cell r="J78">
            <v>65</v>
          </cell>
          <cell r="K78">
            <v>69</v>
          </cell>
          <cell r="L78">
            <v>76</v>
          </cell>
          <cell r="M78">
            <v>76</v>
          </cell>
          <cell r="N78">
            <v>80</v>
          </cell>
          <cell r="O78">
            <v>87</v>
          </cell>
          <cell r="P78">
            <v>91</v>
          </cell>
          <cell r="Q78">
            <v>97</v>
          </cell>
          <cell r="R78">
            <v>96</v>
          </cell>
          <cell r="S78">
            <v>107</v>
          </cell>
        </row>
        <row r="79">
          <cell r="F79">
            <v>77</v>
          </cell>
          <cell r="G79">
            <v>83</v>
          </cell>
          <cell r="H79">
            <v>92</v>
          </cell>
          <cell r="I79">
            <v>100</v>
          </cell>
          <cell r="J79">
            <v>97</v>
          </cell>
          <cell r="K79">
            <v>85</v>
          </cell>
          <cell r="L79">
            <v>80</v>
          </cell>
          <cell r="M79">
            <v>99</v>
          </cell>
          <cell r="N79">
            <v>123</v>
          </cell>
          <cell r="O79">
            <v>89</v>
          </cell>
          <cell r="P79">
            <v>130</v>
          </cell>
          <cell r="Q79">
            <v>154</v>
          </cell>
          <cell r="R79">
            <v>177</v>
          </cell>
          <cell r="S79">
            <v>180</v>
          </cell>
        </row>
        <row r="80">
          <cell r="F80">
            <v>75</v>
          </cell>
          <cell r="G80">
            <v>86</v>
          </cell>
          <cell r="H80">
            <v>78</v>
          </cell>
          <cell r="I80">
            <v>92</v>
          </cell>
          <cell r="J80">
            <v>73</v>
          </cell>
          <cell r="K80">
            <v>82</v>
          </cell>
          <cell r="L80">
            <v>86</v>
          </cell>
          <cell r="M80">
            <v>94</v>
          </cell>
          <cell r="N80">
            <v>95</v>
          </cell>
          <cell r="O80">
            <v>119</v>
          </cell>
          <cell r="P80">
            <v>133</v>
          </cell>
          <cell r="Q80">
            <v>133</v>
          </cell>
          <cell r="R80">
            <v>117</v>
          </cell>
          <cell r="S80">
            <v>147</v>
          </cell>
        </row>
        <row r="81">
          <cell r="F81">
            <v>37</v>
          </cell>
          <cell r="G81">
            <v>36</v>
          </cell>
          <cell r="H81">
            <v>37</v>
          </cell>
          <cell r="I81">
            <v>47</v>
          </cell>
          <cell r="J81">
            <v>43</v>
          </cell>
          <cell r="K81">
            <v>25</v>
          </cell>
          <cell r="L81">
            <v>50</v>
          </cell>
          <cell r="M81">
            <v>30</v>
          </cell>
          <cell r="N81">
            <v>48</v>
          </cell>
          <cell r="O81">
            <v>55</v>
          </cell>
          <cell r="P81">
            <v>50</v>
          </cell>
          <cell r="Q81">
            <v>20</v>
          </cell>
          <cell r="R81">
            <v>25</v>
          </cell>
          <cell r="S81">
            <v>26</v>
          </cell>
        </row>
        <row r="82">
          <cell r="F82">
            <v>4193</v>
          </cell>
          <cell r="G82">
            <v>5195</v>
          </cell>
          <cell r="H82">
            <v>4595</v>
          </cell>
          <cell r="I82">
            <v>5764</v>
          </cell>
          <cell r="J82">
            <v>5384</v>
          </cell>
          <cell r="K82">
            <v>6112</v>
          </cell>
          <cell r="L82">
            <v>5656</v>
          </cell>
          <cell r="M82">
            <v>5804</v>
          </cell>
          <cell r="N82">
            <v>5800</v>
          </cell>
          <cell r="O82">
            <v>6584</v>
          </cell>
          <cell r="P82">
            <v>6456</v>
          </cell>
          <cell r="Q82">
            <v>6577</v>
          </cell>
          <cell r="R82">
            <v>6126</v>
          </cell>
          <cell r="S82">
            <v>7741</v>
          </cell>
          <cell r="T82">
            <v>6456</v>
          </cell>
        </row>
        <row r="85">
          <cell r="F85">
            <v>307</v>
          </cell>
          <cell r="G85">
            <v>433</v>
          </cell>
          <cell r="H85">
            <v>350</v>
          </cell>
          <cell r="I85">
            <v>229</v>
          </cell>
          <cell r="J85">
            <v>333</v>
          </cell>
          <cell r="K85">
            <v>353</v>
          </cell>
          <cell r="L85">
            <v>343</v>
          </cell>
          <cell r="M85">
            <v>320</v>
          </cell>
          <cell r="N85">
            <v>428</v>
          </cell>
          <cell r="O85">
            <v>454</v>
          </cell>
          <cell r="P85">
            <v>507</v>
          </cell>
          <cell r="Q85">
            <v>455</v>
          </cell>
          <cell r="R85">
            <v>353</v>
          </cell>
          <cell r="S85">
            <v>456</v>
          </cell>
        </row>
        <row r="86">
          <cell r="F86">
            <v>201</v>
          </cell>
          <cell r="G86">
            <v>207</v>
          </cell>
          <cell r="H86">
            <v>210</v>
          </cell>
          <cell r="I86">
            <v>249</v>
          </cell>
          <cell r="J86">
            <v>225</v>
          </cell>
          <cell r="K86">
            <v>253</v>
          </cell>
          <cell r="L86">
            <v>266</v>
          </cell>
          <cell r="M86">
            <v>295</v>
          </cell>
          <cell r="N86">
            <v>239</v>
          </cell>
          <cell r="O86">
            <v>253</v>
          </cell>
          <cell r="P86">
            <v>254</v>
          </cell>
          <cell r="Q86">
            <v>248</v>
          </cell>
          <cell r="R86">
            <v>260</v>
          </cell>
          <cell r="S86">
            <v>187</v>
          </cell>
        </row>
        <row r="87">
          <cell r="F87">
            <v>37</v>
          </cell>
          <cell r="G87">
            <v>35</v>
          </cell>
          <cell r="H87">
            <v>39</v>
          </cell>
          <cell r="I87">
            <v>38</v>
          </cell>
          <cell r="J87">
            <v>43</v>
          </cell>
          <cell r="K87">
            <v>50</v>
          </cell>
          <cell r="L87">
            <v>63</v>
          </cell>
          <cell r="M87">
            <v>31</v>
          </cell>
          <cell r="N87">
            <v>78</v>
          </cell>
          <cell r="O87">
            <v>88</v>
          </cell>
          <cell r="P87">
            <v>103</v>
          </cell>
          <cell r="Q87">
            <v>117</v>
          </cell>
          <cell r="R87">
            <v>118</v>
          </cell>
          <cell r="S87">
            <v>125</v>
          </cell>
        </row>
        <row r="88">
          <cell r="F88">
            <v>78</v>
          </cell>
          <cell r="G88">
            <v>81</v>
          </cell>
          <cell r="H88">
            <v>82</v>
          </cell>
          <cell r="I88">
            <v>105</v>
          </cell>
          <cell r="J88">
            <v>85</v>
          </cell>
          <cell r="K88">
            <v>91</v>
          </cell>
          <cell r="L88">
            <v>59</v>
          </cell>
          <cell r="M88">
            <v>123</v>
          </cell>
          <cell r="N88">
            <v>96</v>
          </cell>
          <cell r="O88">
            <v>79</v>
          </cell>
          <cell r="P88">
            <v>86</v>
          </cell>
          <cell r="Q88">
            <v>89</v>
          </cell>
          <cell r="R88">
            <v>138</v>
          </cell>
          <cell r="S88">
            <v>113</v>
          </cell>
        </row>
        <row r="89">
          <cell r="F89">
            <v>26</v>
          </cell>
          <cell r="G89">
            <v>32</v>
          </cell>
          <cell r="H89">
            <v>27</v>
          </cell>
          <cell r="I89">
            <v>48</v>
          </cell>
          <cell r="J89">
            <v>26</v>
          </cell>
          <cell r="K89">
            <v>9</v>
          </cell>
          <cell r="L89">
            <v>21</v>
          </cell>
          <cell r="M89">
            <v>13</v>
          </cell>
          <cell r="N89">
            <v>18</v>
          </cell>
          <cell r="O89">
            <v>24</v>
          </cell>
          <cell r="P89">
            <v>25</v>
          </cell>
          <cell r="Q89">
            <v>25</v>
          </cell>
          <cell r="R89">
            <v>15</v>
          </cell>
          <cell r="S89">
            <v>16</v>
          </cell>
        </row>
        <row r="90">
          <cell r="F90">
            <v>649</v>
          </cell>
          <cell r="G90">
            <v>788</v>
          </cell>
          <cell r="H90">
            <v>708</v>
          </cell>
          <cell r="I90">
            <v>669</v>
          </cell>
          <cell r="J90">
            <v>712</v>
          </cell>
          <cell r="K90">
            <v>756</v>
          </cell>
          <cell r="L90">
            <v>752</v>
          </cell>
          <cell r="M90">
            <v>782</v>
          </cell>
          <cell r="N90">
            <v>859</v>
          </cell>
          <cell r="O90">
            <v>898</v>
          </cell>
          <cell r="P90">
            <v>975</v>
          </cell>
          <cell r="Q90">
            <v>934</v>
          </cell>
          <cell r="R90">
            <v>884</v>
          </cell>
          <cell r="S90">
            <v>897</v>
          </cell>
          <cell r="T90">
            <v>975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W Scoreboard pg 1"/>
      <sheetName val="WW Scoreboard pg 2"/>
      <sheetName val="Data"/>
      <sheetName val="Stock Price History lookup"/>
      <sheetName val=" DC ROVAC"/>
      <sheetName val="Driver"/>
      <sheetName val="FY01"/>
      <sheetName val="Prior Mont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PrintPivots"/>
      <sheetName val="dlgPivotTables"/>
      <sheetName val="dlgPageFields"/>
      <sheetName val="dlgPivotItems"/>
      <sheetName val="dlgPrint"/>
      <sheetName val="Dialog1"/>
      <sheetName val="Consolidated"/>
      <sheetName val="RevSum"/>
      <sheetName val="Info"/>
      <sheetName val="BySub"/>
      <sheetName val="03-020 Pass-through Entities"/>
      <sheetName val="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Query Criteria"/>
      <sheetName val="Criteria Data Sheet"/>
      <sheetName val="RevSum Scrub"/>
      <sheetName val="RevSum Consolidated"/>
      <sheetName val="Version"/>
      <sheetName val="Pharma Proj P&amp;L"/>
      <sheetName val="Macro1"/>
      <sheetName val="00-030 Summary Sheet"/>
      <sheetName val="Revenue Summary (finsum)"/>
    </sheetNames>
    <sheetDataSet>
      <sheetData sheetId="1">
        <row r="24">
          <cell r="B24" t="str">
            <v>USD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gment Metrics"/>
      <sheetName val="Consolidated Expanded P&amp;L"/>
      <sheetName val="Consolidated P&amp;L"/>
      <sheetName val="Segment P&amp;L"/>
      <sheetName val="Consolidated Balance Sheets"/>
      <sheetName val="Consolidated Cash Flow "/>
      <sheetName val="FHR Metrics"/>
      <sheetName val="FHR IS"/>
      <sheetName val="FHR BS"/>
      <sheetName val="GAAP 2014"/>
      <sheetName val="Expanded"/>
      <sheetName val="Balance Sheet"/>
      <sheetName val="Balance Sheet Expanded"/>
      <sheetName val="GAAP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view="pageBreakPreview" zoomScale="115" zoomScaleSheetLayoutView="115" workbookViewId="0" topLeftCell="A10">
      <selection activeCell="J15" sqref="J15"/>
    </sheetView>
  </sheetViews>
  <sheetFormatPr defaultColWidth="9.140625" defaultRowHeight="12.75" outlineLevelCol="1"/>
  <cols>
    <col min="1" max="1" width="4.7109375" style="5" customWidth="1"/>
    <col min="2" max="5" width="1.421875" style="5" customWidth="1"/>
    <col min="6" max="6" width="32.28125" style="5" bestFit="1" customWidth="1"/>
    <col min="7" max="7" width="11.421875" style="109" customWidth="1" outlineLevel="1"/>
    <col min="8" max="8" width="10.28125" style="5" bestFit="1" customWidth="1"/>
    <col min="9" max="9" width="13.28125" style="5" bestFit="1" customWidth="1"/>
    <col min="10" max="10" width="11.7109375" style="5" customWidth="1"/>
    <col min="11" max="11" width="10.28125" style="109" bestFit="1" customWidth="1" outlineLevel="1"/>
    <col min="12" max="12" width="10.28125" style="5" bestFit="1" customWidth="1"/>
    <col min="13" max="13" width="13.28125" style="5" bestFit="1" customWidth="1"/>
    <col min="14" max="14" width="11.7109375" style="5" customWidth="1"/>
    <col min="15" max="16" width="10.28125" style="109" bestFit="1" customWidth="1" outlineLevel="1"/>
    <col min="17" max="16384" width="9.140625" style="5" customWidth="1"/>
  </cols>
  <sheetData>
    <row r="1" spans="1:6" ht="15.75">
      <c r="A1" s="2" t="s">
        <v>4</v>
      </c>
      <c r="B1" s="2"/>
      <c r="C1" s="3"/>
      <c r="D1" s="3"/>
      <c r="E1" s="3"/>
      <c r="F1" s="3"/>
    </row>
    <row r="2" spans="1:6" ht="15.75">
      <c r="A2" s="2" t="s">
        <v>16</v>
      </c>
      <c r="B2" s="2"/>
      <c r="C2" s="3"/>
      <c r="D2" s="3"/>
      <c r="E2" s="3"/>
      <c r="F2" s="3"/>
    </row>
    <row r="3" spans="1:6" ht="12.75">
      <c r="A3" s="6" t="s">
        <v>17</v>
      </c>
      <c r="B3" s="6"/>
      <c r="C3" s="3"/>
      <c r="D3" s="3"/>
      <c r="E3" s="3"/>
      <c r="F3" s="3"/>
    </row>
    <row r="4" spans="1:6" ht="12.75">
      <c r="A4" s="6" t="s">
        <v>24</v>
      </c>
      <c r="B4" s="6"/>
      <c r="C4" s="7"/>
      <c r="D4" s="7"/>
      <c r="E4" s="7"/>
      <c r="F4" s="7"/>
    </row>
    <row r="5" spans="1:16" ht="12.75">
      <c r="A5" s="6"/>
      <c r="B5" s="6"/>
      <c r="C5" s="7"/>
      <c r="D5" s="7"/>
      <c r="E5" s="7"/>
      <c r="F5" s="7"/>
      <c r="G5" s="143" t="s">
        <v>23</v>
      </c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2.75">
      <c r="A6" s="6"/>
      <c r="B6" s="7"/>
      <c r="C6" s="7"/>
      <c r="D6" s="7"/>
      <c r="E6" s="7"/>
      <c r="F6" s="7"/>
      <c r="G6" s="101" t="s">
        <v>22</v>
      </c>
      <c r="H6" s="101" t="s">
        <v>25</v>
      </c>
      <c r="I6" s="101" t="s">
        <v>73</v>
      </c>
      <c r="J6" s="9" t="s">
        <v>18</v>
      </c>
      <c r="K6" s="101" t="s">
        <v>22</v>
      </c>
      <c r="L6" s="101" t="s">
        <v>25</v>
      </c>
      <c r="M6" s="101" t="s">
        <v>73</v>
      </c>
      <c r="N6" s="9" t="s">
        <v>18</v>
      </c>
      <c r="O6" s="101" t="s">
        <v>22</v>
      </c>
      <c r="P6" s="101" t="s">
        <v>20</v>
      </c>
    </row>
    <row r="7" spans="1:16" ht="12.75">
      <c r="A7" s="6"/>
      <c r="B7" s="7"/>
      <c r="C7" s="7"/>
      <c r="D7" s="7"/>
      <c r="E7" s="7"/>
      <c r="F7" s="7"/>
      <c r="G7" s="117">
        <v>2013</v>
      </c>
      <c r="H7" s="117">
        <v>2013</v>
      </c>
      <c r="I7" s="120">
        <v>2013</v>
      </c>
      <c r="J7" s="10">
        <v>2013</v>
      </c>
      <c r="K7" s="123">
        <v>2014</v>
      </c>
      <c r="L7" s="124">
        <v>2014</v>
      </c>
      <c r="M7" s="125">
        <v>2014</v>
      </c>
      <c r="N7" s="10">
        <v>2014</v>
      </c>
      <c r="O7" s="135">
        <v>2015</v>
      </c>
      <c r="P7" s="140">
        <v>2015</v>
      </c>
    </row>
    <row r="8" spans="1:14" ht="12.75">
      <c r="A8" s="11" t="s">
        <v>0</v>
      </c>
      <c r="B8" s="11"/>
      <c r="C8" s="12"/>
      <c r="D8" s="12"/>
      <c r="E8" s="12"/>
      <c r="F8" s="12"/>
      <c r="J8" s="13"/>
      <c r="L8" s="109"/>
      <c r="M8" s="109"/>
      <c r="N8" s="13"/>
    </row>
    <row r="9" spans="1:14" ht="12.75">
      <c r="A9" s="12" t="s">
        <v>1</v>
      </c>
      <c r="B9" s="12"/>
      <c r="C9" s="12"/>
      <c r="D9" s="12"/>
      <c r="E9" s="12"/>
      <c r="F9" s="12"/>
      <c r="J9" s="13"/>
      <c r="L9" s="109"/>
      <c r="M9" s="109"/>
      <c r="N9" s="13"/>
    </row>
    <row r="10" spans="1:16" ht="12.75">
      <c r="A10" s="12"/>
      <c r="B10" s="4"/>
      <c r="C10" s="12" t="s">
        <v>5</v>
      </c>
      <c r="D10" s="12"/>
      <c r="E10" s="12"/>
      <c r="F10" s="12"/>
      <c r="G10" s="86">
        <v>418051</v>
      </c>
      <c r="H10" s="86">
        <v>370678</v>
      </c>
      <c r="I10" s="86">
        <v>439056</v>
      </c>
      <c r="J10" s="88">
        <v>604965</v>
      </c>
      <c r="K10" s="86">
        <v>1157450</v>
      </c>
      <c r="L10" s="86">
        <v>1214244</v>
      </c>
      <c r="M10" s="86">
        <v>1183217</v>
      </c>
      <c r="N10" s="88">
        <v>1113608</v>
      </c>
      <c r="O10" s="86">
        <v>2454777</v>
      </c>
      <c r="P10" s="154">
        <v>2293872</v>
      </c>
    </row>
    <row r="11" spans="1:16" ht="12.75">
      <c r="A11" s="12"/>
      <c r="B11" s="4"/>
      <c r="C11" s="12" t="s">
        <v>21</v>
      </c>
      <c r="D11" s="12"/>
      <c r="E11" s="12"/>
      <c r="F11" s="12"/>
      <c r="G11" s="110">
        <v>607821</v>
      </c>
      <c r="H11" s="110">
        <v>709432</v>
      </c>
      <c r="I11" s="110">
        <v>695931</v>
      </c>
      <c r="J11" s="15">
        <v>595440</v>
      </c>
      <c r="K11" s="110">
        <v>510793</v>
      </c>
      <c r="L11" s="110">
        <v>500121</v>
      </c>
      <c r="M11" s="110">
        <v>483602</v>
      </c>
      <c r="N11" s="15">
        <v>494888</v>
      </c>
      <c r="O11" s="136">
        <v>502931</v>
      </c>
      <c r="P11" s="155">
        <v>502886</v>
      </c>
    </row>
    <row r="12" spans="1:16" ht="12.75">
      <c r="A12" s="12"/>
      <c r="B12" s="4"/>
      <c r="C12" s="12" t="s">
        <v>26</v>
      </c>
      <c r="D12" s="12"/>
      <c r="E12" s="12"/>
      <c r="F12" s="12"/>
      <c r="G12" s="110">
        <v>1391505</v>
      </c>
      <c r="H12" s="110">
        <v>1363609</v>
      </c>
      <c r="I12" s="110">
        <v>1577514</v>
      </c>
      <c r="J12" s="15">
        <v>1706421</v>
      </c>
      <c r="K12" s="110">
        <v>1771410</v>
      </c>
      <c r="L12" s="110">
        <v>1786341</v>
      </c>
      <c r="M12" s="110">
        <v>2006981</v>
      </c>
      <c r="N12" s="15">
        <v>2125702</v>
      </c>
      <c r="O12" s="110">
        <v>2370447</v>
      </c>
      <c r="P12" s="155">
        <v>2510946</v>
      </c>
    </row>
    <row r="13" spans="1:16" ht="12.75">
      <c r="A13" s="12"/>
      <c r="B13" s="4"/>
      <c r="C13" s="12" t="s">
        <v>31</v>
      </c>
      <c r="D13" s="12"/>
      <c r="E13" s="12"/>
      <c r="F13" s="12"/>
      <c r="G13" s="87">
        <v>139723</v>
      </c>
      <c r="H13" s="87">
        <v>126603</v>
      </c>
      <c r="I13" s="87">
        <v>136777</v>
      </c>
      <c r="J13" s="89">
        <v>151937</v>
      </c>
      <c r="K13" s="87">
        <v>147131</v>
      </c>
      <c r="L13" s="87">
        <v>167674</v>
      </c>
      <c r="M13" s="87">
        <v>149682</v>
      </c>
      <c r="N13" s="89">
        <v>206271</v>
      </c>
      <c r="O13" s="87">
        <v>210901</v>
      </c>
      <c r="P13" s="87">
        <v>292806</v>
      </c>
    </row>
    <row r="14" spans="1:30" ht="12.75">
      <c r="A14" s="12"/>
      <c r="B14" s="12"/>
      <c r="C14" s="12"/>
      <c r="D14" s="12"/>
      <c r="E14" s="12"/>
      <c r="F14" s="12" t="s">
        <v>6</v>
      </c>
      <c r="G14" s="110">
        <f aca="true" t="shared" si="0" ref="G14:O14">SUM(G10:G13)</f>
        <v>2557100</v>
      </c>
      <c r="H14" s="110">
        <f t="shared" si="0"/>
        <v>2570322</v>
      </c>
      <c r="I14" s="110">
        <f t="shared" si="0"/>
        <v>2849278</v>
      </c>
      <c r="J14" s="15">
        <f t="shared" si="0"/>
        <v>3058763</v>
      </c>
      <c r="K14" s="110">
        <f t="shared" si="0"/>
        <v>3586784</v>
      </c>
      <c r="L14" s="110">
        <f t="shared" si="0"/>
        <v>3668380</v>
      </c>
      <c r="M14" s="110">
        <f t="shared" si="0"/>
        <v>3823482</v>
      </c>
      <c r="N14" s="15">
        <f t="shared" si="0"/>
        <v>3940469</v>
      </c>
      <c r="O14" s="110">
        <f t="shared" si="0"/>
        <v>5539056</v>
      </c>
      <c r="P14" s="137">
        <f>SUM(P10:P13)</f>
        <v>5600510</v>
      </c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</row>
    <row r="15" spans="1:16" ht="12.75">
      <c r="A15" s="82" t="s">
        <v>80</v>
      </c>
      <c r="B15" s="12"/>
      <c r="C15" s="12"/>
      <c r="D15" s="12"/>
      <c r="E15" s="12"/>
      <c r="F15" s="12"/>
      <c r="G15" s="110">
        <v>1576674</v>
      </c>
      <c r="H15" s="110">
        <v>1682202</v>
      </c>
      <c r="I15" s="110">
        <v>1808387</v>
      </c>
      <c r="J15" s="15">
        <v>2091071</v>
      </c>
      <c r="K15" s="110">
        <v>2179474</v>
      </c>
      <c r="L15" s="108">
        <v>2348796</v>
      </c>
      <c r="M15" s="108">
        <v>2631882</v>
      </c>
      <c r="N15" s="15">
        <v>2773326</v>
      </c>
      <c r="O15" s="110">
        <v>3312353</v>
      </c>
      <c r="P15" s="137">
        <v>3640767</v>
      </c>
    </row>
    <row r="16" spans="1:16" ht="12.75">
      <c r="A16" s="12" t="s">
        <v>2</v>
      </c>
      <c r="B16" s="12"/>
      <c r="C16" s="12"/>
      <c r="D16" s="12"/>
      <c r="E16" s="12"/>
      <c r="F16" s="12"/>
      <c r="G16" s="110">
        <v>129319</v>
      </c>
      <c r="H16" s="110">
        <v>127931</v>
      </c>
      <c r="I16" s="110">
        <v>127263</v>
      </c>
      <c r="J16" s="15">
        <v>133605</v>
      </c>
      <c r="K16" s="110">
        <v>133473</v>
      </c>
      <c r="L16" s="108">
        <v>141715</v>
      </c>
      <c r="M16" s="108">
        <v>144147</v>
      </c>
      <c r="N16" s="15">
        <v>149875</v>
      </c>
      <c r="O16" s="110">
        <v>145816</v>
      </c>
      <c r="P16" s="137">
        <v>171396</v>
      </c>
    </row>
    <row r="17" spans="1:16" ht="12.75">
      <c r="A17" s="12" t="s">
        <v>28</v>
      </c>
      <c r="B17" s="12"/>
      <c r="C17" s="12"/>
      <c r="D17" s="12"/>
      <c r="E17" s="12"/>
      <c r="F17" s="12"/>
      <c r="G17" s="110">
        <v>100196</v>
      </c>
      <c r="H17" s="110">
        <v>100296</v>
      </c>
      <c r="I17" s="110">
        <v>116397</v>
      </c>
      <c r="J17" s="15">
        <v>129124</v>
      </c>
      <c r="K17" s="110">
        <v>148375</v>
      </c>
      <c r="L17" s="110">
        <v>166931</v>
      </c>
      <c r="M17" s="110">
        <v>178818</v>
      </c>
      <c r="N17" s="15">
        <v>192981</v>
      </c>
      <c r="O17" s="110">
        <v>243401</v>
      </c>
      <c r="P17" s="137">
        <v>242188</v>
      </c>
    </row>
    <row r="18" spans="1:30" s="61" customFormat="1" ht="13.5" thickBot="1">
      <c r="A18" s="11"/>
      <c r="B18" s="11"/>
      <c r="C18" s="11"/>
      <c r="D18" s="11"/>
      <c r="E18" s="11"/>
      <c r="F18" s="11" t="s">
        <v>7</v>
      </c>
      <c r="G18" s="104">
        <f>SUM(G14:G17)</f>
        <v>4363289</v>
      </c>
      <c r="H18" s="104">
        <f>SUM(H14:H17)</f>
        <v>4480751</v>
      </c>
      <c r="I18" s="104">
        <f aca="true" t="shared" si="1" ref="I18:N18">SUM(I14:I17)</f>
        <v>4901325</v>
      </c>
      <c r="J18" s="90">
        <f t="shared" si="1"/>
        <v>5412563</v>
      </c>
      <c r="K18" s="104">
        <f t="shared" si="1"/>
        <v>6048106</v>
      </c>
      <c r="L18" s="104">
        <f t="shared" si="1"/>
        <v>6325822</v>
      </c>
      <c r="M18" s="104">
        <f t="shared" si="1"/>
        <v>6778329</v>
      </c>
      <c r="N18" s="90">
        <f t="shared" si="1"/>
        <v>7056651</v>
      </c>
      <c r="O18" s="104">
        <f>SUM(O14:O17)</f>
        <v>9240626</v>
      </c>
      <c r="P18" s="104">
        <f>SUM(P14:P17)</f>
        <v>9654861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</row>
    <row r="19" spans="1:16" ht="12.75">
      <c r="A19" s="11" t="s">
        <v>12</v>
      </c>
      <c r="B19" s="11"/>
      <c r="C19" s="12"/>
      <c r="D19" s="12"/>
      <c r="E19" s="12"/>
      <c r="F19" s="12"/>
      <c r="G19" s="16"/>
      <c r="H19" s="16"/>
      <c r="I19" s="16"/>
      <c r="J19" s="83"/>
      <c r="K19" s="16"/>
      <c r="L19" s="16"/>
      <c r="M19" s="16"/>
      <c r="N19" s="83"/>
      <c r="O19" s="16"/>
      <c r="P19" s="16"/>
    </row>
    <row r="20" spans="1:16" ht="12.75">
      <c r="A20" s="12" t="s">
        <v>3</v>
      </c>
      <c r="B20" s="12"/>
      <c r="C20" s="12"/>
      <c r="D20" s="12"/>
      <c r="E20" s="12"/>
      <c r="F20" s="12"/>
      <c r="G20" s="110"/>
      <c r="H20" s="110"/>
      <c r="I20" s="110"/>
      <c r="J20" s="15"/>
      <c r="K20" s="110"/>
      <c r="L20" s="110"/>
      <c r="M20" s="110"/>
      <c r="N20" s="15"/>
      <c r="O20" s="110"/>
      <c r="P20" s="137"/>
    </row>
    <row r="21" spans="1:16" ht="12.75">
      <c r="A21" s="12"/>
      <c r="B21" s="12"/>
      <c r="C21" s="12" t="s">
        <v>91</v>
      </c>
      <c r="D21" s="12"/>
      <c r="E21" s="12"/>
      <c r="F21" s="12"/>
      <c r="G21" s="16">
        <v>1355010</v>
      </c>
      <c r="H21" s="16">
        <v>1321217</v>
      </c>
      <c r="I21" s="16">
        <v>1591981</v>
      </c>
      <c r="J21" s="88">
        <v>1775983</v>
      </c>
      <c r="K21" s="16">
        <v>1844897</v>
      </c>
      <c r="L21" s="16">
        <v>1858020</v>
      </c>
      <c r="M21" s="16">
        <v>2074766</v>
      </c>
      <c r="N21" s="88">
        <v>2117241</v>
      </c>
      <c r="O21" s="16">
        <v>2425619</v>
      </c>
      <c r="P21" s="16">
        <v>2556180</v>
      </c>
    </row>
    <row r="22" spans="1:16" ht="12.75">
      <c r="A22" s="12"/>
      <c r="B22" s="4"/>
      <c r="C22" s="12" t="s">
        <v>85</v>
      </c>
      <c r="D22" s="12"/>
      <c r="E22" s="12"/>
      <c r="F22" s="12"/>
      <c r="G22" s="110">
        <v>102822</v>
      </c>
      <c r="H22" s="110">
        <v>103441</v>
      </c>
      <c r="I22" s="110">
        <v>100899</v>
      </c>
      <c r="J22" s="15">
        <v>108435</v>
      </c>
      <c r="K22" s="110">
        <v>133883</v>
      </c>
      <c r="L22" s="110">
        <v>137226</v>
      </c>
      <c r="M22" s="110">
        <v>150374</v>
      </c>
      <c r="N22" s="15">
        <v>201581</v>
      </c>
      <c r="O22" s="110">
        <v>190567</v>
      </c>
      <c r="P22" s="137">
        <v>211729</v>
      </c>
    </row>
    <row r="23" spans="1:16" ht="12.75">
      <c r="A23" s="12"/>
      <c r="B23" s="4"/>
      <c r="C23" s="12" t="s">
        <v>8</v>
      </c>
      <c r="D23" s="12"/>
      <c r="E23" s="12"/>
      <c r="F23" s="12"/>
      <c r="G23" s="110">
        <v>52004</v>
      </c>
      <c r="H23" s="110">
        <v>59035</v>
      </c>
      <c r="I23" s="110">
        <v>46433</v>
      </c>
      <c r="J23" s="15">
        <v>54018</v>
      </c>
      <c r="K23" s="110">
        <v>54858</v>
      </c>
      <c r="L23" s="110">
        <v>98548</v>
      </c>
      <c r="M23" s="110">
        <v>70559</v>
      </c>
      <c r="N23" s="15">
        <v>69746</v>
      </c>
      <c r="O23" s="110">
        <v>107323</v>
      </c>
      <c r="P23" s="137">
        <v>150406</v>
      </c>
    </row>
    <row r="24" spans="1:16" ht="12.75">
      <c r="A24" s="12"/>
      <c r="B24" s="4"/>
      <c r="C24" s="12" t="s">
        <v>9</v>
      </c>
      <c r="D24" s="12"/>
      <c r="E24" s="12"/>
      <c r="F24" s="12"/>
      <c r="G24" s="87">
        <v>178878</v>
      </c>
      <c r="H24" s="87">
        <v>186571</v>
      </c>
      <c r="I24" s="87">
        <v>195823</v>
      </c>
      <c r="J24" s="89">
        <v>215767</v>
      </c>
      <c r="K24" s="87">
        <v>230015</v>
      </c>
      <c r="L24" s="87">
        <v>241330</v>
      </c>
      <c r="M24" s="87">
        <v>252956</v>
      </c>
      <c r="N24" s="89">
        <v>274586</v>
      </c>
      <c r="O24" s="87">
        <v>285340</v>
      </c>
      <c r="P24" s="87">
        <v>301754</v>
      </c>
    </row>
    <row r="25" spans="1:30" ht="12.75">
      <c r="A25" s="12"/>
      <c r="B25" s="12"/>
      <c r="C25" s="12"/>
      <c r="D25" s="12"/>
      <c r="E25" s="12"/>
      <c r="F25" s="12" t="s">
        <v>10</v>
      </c>
      <c r="G25" s="110">
        <f>SUM(G21:G24)</f>
        <v>1688714</v>
      </c>
      <c r="H25" s="110">
        <f>SUM(H21:H24)</f>
        <v>1670264</v>
      </c>
      <c r="I25" s="110">
        <f aca="true" t="shared" si="2" ref="I25:N25">SUM(I21:I24)</f>
        <v>1935136</v>
      </c>
      <c r="J25" s="15">
        <f t="shared" si="2"/>
        <v>2154203</v>
      </c>
      <c r="K25" s="110">
        <f t="shared" si="2"/>
        <v>2263653</v>
      </c>
      <c r="L25" s="110">
        <f t="shared" si="2"/>
        <v>2335124</v>
      </c>
      <c r="M25" s="110">
        <f t="shared" si="2"/>
        <v>2548655</v>
      </c>
      <c r="N25" s="15">
        <f t="shared" si="2"/>
        <v>2663154</v>
      </c>
      <c r="O25" s="110">
        <f>SUM(O21:O24)</f>
        <v>3008849</v>
      </c>
      <c r="P25" s="137">
        <f>SUM(P21:P24)</f>
        <v>3220069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16" ht="12.75">
      <c r="A26" s="82" t="s">
        <v>76</v>
      </c>
      <c r="B26" s="12"/>
      <c r="C26" s="12"/>
      <c r="D26" s="12"/>
      <c r="E26" s="12"/>
      <c r="F26" s="12"/>
      <c r="G26" s="110">
        <v>1083427</v>
      </c>
      <c r="H26" s="110">
        <v>1124249</v>
      </c>
      <c r="I26" s="110">
        <v>1179055</v>
      </c>
      <c r="J26" s="15">
        <v>1345590</v>
      </c>
      <c r="K26" s="110">
        <v>1321879</v>
      </c>
      <c r="L26" s="110">
        <v>1390770</v>
      </c>
      <c r="M26" s="110">
        <v>1510403</v>
      </c>
      <c r="N26" s="15">
        <v>1575832</v>
      </c>
      <c r="O26" s="137">
        <v>1861791</v>
      </c>
      <c r="P26" s="137">
        <v>1942624</v>
      </c>
    </row>
    <row r="27" spans="1:16" ht="12.75">
      <c r="A27" s="12" t="s">
        <v>30</v>
      </c>
      <c r="B27" s="12"/>
      <c r="C27" s="12"/>
      <c r="D27" s="12"/>
      <c r="E27" s="12"/>
      <c r="F27" s="12"/>
      <c r="G27" s="110">
        <v>500000</v>
      </c>
      <c r="H27" s="110">
        <v>500000</v>
      </c>
      <c r="I27" s="110">
        <v>500000</v>
      </c>
      <c r="J27" s="15">
        <v>500000</v>
      </c>
      <c r="K27" s="110">
        <v>900000</v>
      </c>
      <c r="L27" s="110">
        <v>900000</v>
      </c>
      <c r="M27" s="110">
        <v>900000</v>
      </c>
      <c r="N27" s="15">
        <v>900000</v>
      </c>
      <c r="O27" s="137">
        <v>2400000</v>
      </c>
      <c r="P27" s="137">
        <v>2400000</v>
      </c>
    </row>
    <row r="28" spans="1:16" ht="12.75">
      <c r="A28" s="12" t="s">
        <v>77</v>
      </c>
      <c r="B28" s="12"/>
      <c r="C28" s="12"/>
      <c r="D28" s="12"/>
      <c r="E28" s="12"/>
      <c r="F28" s="12"/>
      <c r="G28" s="110">
        <v>200000</v>
      </c>
      <c r="H28" s="110">
        <v>0</v>
      </c>
      <c r="I28" s="110">
        <v>0</v>
      </c>
      <c r="J28" s="15">
        <v>0</v>
      </c>
      <c r="K28" s="110">
        <v>0</v>
      </c>
      <c r="L28" s="110">
        <v>0</v>
      </c>
      <c r="M28" s="110">
        <v>0</v>
      </c>
      <c r="N28" s="15">
        <v>0</v>
      </c>
      <c r="O28" s="110">
        <v>0</v>
      </c>
      <c r="P28" s="137">
        <v>0</v>
      </c>
    </row>
    <row r="29" spans="1:16" ht="12.75">
      <c r="A29" s="12" t="s">
        <v>29</v>
      </c>
      <c r="B29" s="12"/>
      <c r="C29" s="12"/>
      <c r="D29" s="12"/>
      <c r="E29" s="12"/>
      <c r="F29" s="12"/>
      <c r="G29" s="87">
        <v>78229</v>
      </c>
      <c r="H29" s="87">
        <v>80616</v>
      </c>
      <c r="I29" s="87">
        <v>82764</v>
      </c>
      <c r="J29" s="89">
        <v>79209</v>
      </c>
      <c r="K29" s="87">
        <v>84216</v>
      </c>
      <c r="L29" s="87">
        <v>90223</v>
      </c>
      <c r="M29" s="87">
        <v>94397</v>
      </c>
      <c r="N29" s="89">
        <v>59957</v>
      </c>
      <c r="O29" s="87">
        <v>60772</v>
      </c>
      <c r="P29" s="87">
        <v>60093</v>
      </c>
    </row>
    <row r="30" spans="1:30" ht="12.75">
      <c r="A30" s="12"/>
      <c r="B30" s="12"/>
      <c r="C30" s="12"/>
      <c r="D30" s="12"/>
      <c r="E30" s="12"/>
      <c r="F30" s="12" t="s">
        <v>11</v>
      </c>
      <c r="G30" s="110">
        <f aca="true" t="shared" si="3" ref="G30:O30">SUM(G25:G29)</f>
        <v>3550370</v>
      </c>
      <c r="H30" s="110">
        <f t="shared" si="3"/>
        <v>3375129</v>
      </c>
      <c r="I30" s="110">
        <f t="shared" si="3"/>
        <v>3696955</v>
      </c>
      <c r="J30" s="15">
        <f t="shared" si="3"/>
        <v>4079002</v>
      </c>
      <c r="K30" s="110">
        <f t="shared" si="3"/>
        <v>4569748</v>
      </c>
      <c r="L30" s="110">
        <f t="shared" si="3"/>
        <v>4716117</v>
      </c>
      <c r="M30" s="110">
        <f t="shared" si="3"/>
        <v>5053455</v>
      </c>
      <c r="N30" s="15">
        <f t="shared" si="3"/>
        <v>5198943</v>
      </c>
      <c r="O30" s="110">
        <f t="shared" si="3"/>
        <v>7331412</v>
      </c>
      <c r="P30" s="137">
        <f>SUM(P25:P29)</f>
        <v>7622786</v>
      </c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16" ht="12.75">
      <c r="A31" s="12" t="s">
        <v>13</v>
      </c>
      <c r="B31" s="12"/>
      <c r="C31" s="12"/>
      <c r="D31" s="12"/>
      <c r="E31" s="12"/>
      <c r="F31" s="12"/>
      <c r="G31" s="110"/>
      <c r="H31" s="110"/>
      <c r="I31" s="110"/>
      <c r="J31" s="15"/>
      <c r="K31" s="110"/>
      <c r="L31" s="110"/>
      <c r="M31" s="110"/>
      <c r="N31" s="15"/>
      <c r="O31" s="110"/>
      <c r="P31" s="137"/>
    </row>
    <row r="32" spans="1:16" ht="12.75" customHeight="1">
      <c r="A32" s="12"/>
      <c r="B32" s="12" t="s">
        <v>27</v>
      </c>
      <c r="C32" s="17"/>
      <c r="D32" s="17"/>
      <c r="E32" s="17"/>
      <c r="F32" s="17"/>
      <c r="G32" s="110">
        <v>369857</v>
      </c>
      <c r="H32" s="110">
        <v>635044</v>
      </c>
      <c r="I32" s="110">
        <v>698736</v>
      </c>
      <c r="J32" s="15">
        <v>777501</v>
      </c>
      <c r="K32" s="110">
        <v>868255</v>
      </c>
      <c r="L32" s="110">
        <v>926585</v>
      </c>
      <c r="M32" s="110">
        <v>987316</v>
      </c>
      <c r="N32" s="15">
        <v>1042870</v>
      </c>
      <c r="O32" s="110">
        <v>1109388</v>
      </c>
      <c r="P32" s="137">
        <v>1200880</v>
      </c>
    </row>
    <row r="33" spans="1:16" ht="12.75">
      <c r="A33" s="12"/>
      <c r="B33" s="12" t="s">
        <v>98</v>
      </c>
      <c r="C33" s="12"/>
      <c r="D33" s="12"/>
      <c r="E33" s="12"/>
      <c r="F33" s="12"/>
      <c r="G33" s="110">
        <v>291</v>
      </c>
      <c r="H33" s="110">
        <v>-1664</v>
      </c>
      <c r="I33" s="110">
        <v>1570</v>
      </c>
      <c r="J33" s="15">
        <v>3575</v>
      </c>
      <c r="K33" s="110">
        <v>4503</v>
      </c>
      <c r="L33" s="110">
        <v>6502</v>
      </c>
      <c r="M33" s="110">
        <v>1645</v>
      </c>
      <c r="N33" s="15">
        <v>-4446</v>
      </c>
      <c r="O33" s="110">
        <v>-43154</v>
      </c>
      <c r="P33" s="137">
        <v>-38120</v>
      </c>
    </row>
    <row r="34" spans="1:16" ht="12.75">
      <c r="A34" s="12"/>
      <c r="B34" s="12" t="s">
        <v>62</v>
      </c>
      <c r="C34" s="12"/>
      <c r="D34" s="12"/>
      <c r="E34" s="12"/>
      <c r="F34" s="12"/>
      <c r="G34" s="87">
        <v>442771</v>
      </c>
      <c r="H34" s="87">
        <v>472242</v>
      </c>
      <c r="I34" s="87">
        <v>504064</v>
      </c>
      <c r="J34" s="89">
        <v>552485</v>
      </c>
      <c r="K34" s="87">
        <v>605600</v>
      </c>
      <c r="L34" s="87">
        <v>676618</v>
      </c>
      <c r="M34" s="87">
        <v>735913</v>
      </c>
      <c r="N34" s="89">
        <v>819284</v>
      </c>
      <c r="O34" s="87">
        <v>842980</v>
      </c>
      <c r="P34" s="87">
        <v>869315.3195500001</v>
      </c>
    </row>
    <row r="35" spans="1:30" ht="13.5" customHeight="1">
      <c r="A35" s="12"/>
      <c r="B35" s="12"/>
      <c r="C35" s="12"/>
      <c r="D35" s="12"/>
      <c r="E35" s="12"/>
      <c r="F35" s="12" t="s">
        <v>14</v>
      </c>
      <c r="G35" s="110">
        <f>SUM(G32:G34)</f>
        <v>812919</v>
      </c>
      <c r="H35" s="110">
        <f>SUM(H32:H34)</f>
        <v>1105622</v>
      </c>
      <c r="I35" s="110">
        <f>SUM(I32:I34)</f>
        <v>1204370</v>
      </c>
      <c r="J35" s="15">
        <f>SUM(J32:J34)</f>
        <v>1333561</v>
      </c>
      <c r="K35" s="110">
        <f>SUM(K32:K34)</f>
        <v>1478358</v>
      </c>
      <c r="L35" s="110">
        <f>SUM(L32:L34)</f>
        <v>1609705</v>
      </c>
      <c r="M35" s="110">
        <f>SUM(M32:M34)</f>
        <v>1724874</v>
      </c>
      <c r="N35" s="15">
        <f>SUM(N32:N34)</f>
        <v>1857708</v>
      </c>
      <c r="O35" s="110">
        <f>SUM(O32:O34)</f>
        <v>1909214</v>
      </c>
      <c r="P35" s="137">
        <f>SUM(P32:P34)</f>
        <v>2032075.3195500001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s="61" customFormat="1" ht="13.5" thickBot="1">
      <c r="A36" s="11"/>
      <c r="B36" s="11"/>
      <c r="C36" s="11"/>
      <c r="D36" s="11"/>
      <c r="E36" s="11"/>
      <c r="F36" s="11" t="s">
        <v>15</v>
      </c>
      <c r="G36" s="104">
        <f>G30+G35</f>
        <v>4363289</v>
      </c>
      <c r="H36" s="104">
        <f>H30+H35</f>
        <v>4480751</v>
      </c>
      <c r="I36" s="104">
        <f>I30+I35</f>
        <v>4901325</v>
      </c>
      <c r="J36" s="90">
        <f>J30+J35</f>
        <v>5412563</v>
      </c>
      <c r="K36" s="104">
        <f>K30+K35</f>
        <v>6048106</v>
      </c>
      <c r="L36" s="104">
        <f>L30+L35</f>
        <v>6325822</v>
      </c>
      <c r="M36" s="104">
        <f>M30+M35</f>
        <v>6778329</v>
      </c>
      <c r="N36" s="90">
        <f>N30+N35</f>
        <v>7056651</v>
      </c>
      <c r="O36" s="104">
        <f>O30+O35</f>
        <v>9240626</v>
      </c>
      <c r="P36" s="104">
        <f>P30+P35</f>
        <v>9654861.31955</v>
      </c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</row>
    <row r="37" spans="1:30" ht="12.75">
      <c r="A37" s="12"/>
      <c r="B37" s="12"/>
      <c r="C37" s="12"/>
      <c r="D37" s="12"/>
      <c r="E37" s="12"/>
      <c r="F37" s="12"/>
      <c r="G37" s="16"/>
      <c r="H37" s="16"/>
      <c r="I37" s="85"/>
      <c r="J37" s="18"/>
      <c r="K37" s="16"/>
      <c r="L37" s="85"/>
      <c r="M37" s="85"/>
      <c r="N37" s="18"/>
      <c r="O37" s="16"/>
      <c r="P37" s="16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</row>
    <row r="38" spans="1:16" ht="12.75">
      <c r="A38" s="12"/>
      <c r="B38" s="12"/>
      <c r="C38" s="12"/>
      <c r="D38" s="12"/>
      <c r="E38" s="12"/>
      <c r="F38" s="19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2.75">
      <c r="A39" s="12"/>
      <c r="B39" s="12"/>
      <c r="C39" s="12"/>
      <c r="D39" s="12"/>
      <c r="E39" s="12"/>
      <c r="F39" s="66"/>
      <c r="G39" s="26"/>
      <c r="J39" s="26"/>
      <c r="K39" s="26"/>
      <c r="N39" s="26"/>
      <c r="O39" s="26"/>
      <c r="P39" s="26"/>
    </row>
    <row r="40" spans="1:16" ht="12.75">
      <c r="A40" s="12"/>
      <c r="B40" s="12"/>
      <c r="C40" s="12"/>
      <c r="D40" s="12"/>
      <c r="E40" s="12"/>
      <c r="F40" s="19"/>
      <c r="G40" s="26"/>
      <c r="H40" s="26"/>
      <c r="I40" s="26"/>
      <c r="J40" s="26"/>
      <c r="K40" s="26"/>
      <c r="N40" s="26"/>
      <c r="O40" s="26"/>
      <c r="P40" s="26"/>
    </row>
    <row r="41" spans="1:6" ht="12.75">
      <c r="A41" s="12"/>
      <c r="B41" s="12"/>
      <c r="C41" s="12"/>
      <c r="D41" s="12"/>
      <c r="E41" s="12"/>
      <c r="F41" s="19"/>
    </row>
    <row r="42" spans="1:6" ht="12.75">
      <c r="A42" s="12"/>
      <c r="B42" s="12"/>
      <c r="C42" s="12"/>
      <c r="D42" s="12"/>
      <c r="E42" s="12"/>
      <c r="F42" s="19"/>
    </row>
    <row r="43" spans="1:6" ht="12.75">
      <c r="A43" s="12"/>
      <c r="B43" s="12"/>
      <c r="C43" s="12"/>
      <c r="D43" s="12"/>
      <c r="E43" s="12"/>
      <c r="F43" s="19"/>
    </row>
    <row r="44" spans="1:6" ht="12.75">
      <c r="A44" s="11"/>
      <c r="B44" s="11"/>
      <c r="C44" s="12"/>
      <c r="D44" s="12"/>
      <c r="E44" s="12"/>
      <c r="F44" s="19"/>
    </row>
    <row r="45" spans="1:6" ht="12.75">
      <c r="A45" s="12"/>
      <c r="B45" s="12"/>
      <c r="C45" s="12"/>
      <c r="D45" s="12"/>
      <c r="E45" s="12"/>
      <c r="F45" s="19"/>
    </row>
    <row r="46" spans="1:6" ht="12.75">
      <c r="A46" s="11"/>
      <c r="B46" s="11"/>
      <c r="C46" s="12"/>
      <c r="D46" s="12"/>
      <c r="E46" s="12"/>
      <c r="F46" s="19"/>
    </row>
    <row r="47" spans="1:6" ht="12.75">
      <c r="A47" s="12"/>
      <c r="B47" s="12"/>
      <c r="C47" s="12"/>
      <c r="D47" s="12"/>
      <c r="E47" s="12"/>
      <c r="F47" s="19"/>
    </row>
    <row r="48" spans="1:6" ht="12.75">
      <c r="A48" s="12"/>
      <c r="B48" s="12"/>
      <c r="C48" s="12"/>
      <c r="D48" s="12"/>
      <c r="E48" s="12"/>
      <c r="F48" s="19"/>
    </row>
    <row r="49" spans="1:6" ht="12.75">
      <c r="A49" s="12"/>
      <c r="B49" s="11"/>
      <c r="C49" s="12"/>
      <c r="D49" s="12"/>
      <c r="E49" s="12"/>
      <c r="F49" s="19"/>
    </row>
    <row r="50" spans="1:6" ht="12.75">
      <c r="A50" s="12"/>
      <c r="B50" s="12"/>
      <c r="C50" s="12"/>
      <c r="D50" s="12"/>
      <c r="E50" s="12"/>
      <c r="F50" s="19"/>
    </row>
    <row r="51" spans="1:6" ht="12.75">
      <c r="A51" s="12"/>
      <c r="B51" s="12"/>
      <c r="C51" s="12"/>
      <c r="D51" s="12"/>
      <c r="E51" s="12"/>
      <c r="F51" s="19"/>
    </row>
    <row r="52" spans="1:6" ht="12.75">
      <c r="A52" s="12"/>
      <c r="B52" s="12"/>
      <c r="C52" s="12"/>
      <c r="D52" s="12"/>
      <c r="E52" s="12"/>
      <c r="F52" s="12"/>
    </row>
    <row r="53" spans="1:6" ht="12.75">
      <c r="A53" s="12"/>
      <c r="B53" s="12"/>
      <c r="C53" s="12"/>
      <c r="D53" s="12"/>
      <c r="E53" s="12"/>
      <c r="F53" s="12"/>
    </row>
    <row r="54" spans="1:6" ht="12.75">
      <c r="A54" s="12"/>
      <c r="B54" s="12"/>
      <c r="C54" s="12"/>
      <c r="D54" s="12"/>
      <c r="E54" s="12"/>
      <c r="F54" s="12"/>
    </row>
    <row r="55" spans="1:6" ht="12.75">
      <c r="A55" s="12"/>
      <c r="B55" s="12"/>
      <c r="C55" s="12"/>
      <c r="D55" s="12"/>
      <c r="E55" s="12"/>
      <c r="F55" s="12"/>
    </row>
    <row r="56" spans="1:6" ht="12.75">
      <c r="A56" s="12"/>
      <c r="B56" s="12"/>
      <c r="C56" s="12"/>
      <c r="D56" s="12"/>
      <c r="E56" s="12"/>
      <c r="F56" s="12"/>
    </row>
    <row r="57" spans="1:6" ht="12.75">
      <c r="A57" s="12"/>
      <c r="B57" s="12"/>
      <c r="C57" s="12"/>
      <c r="D57" s="12"/>
      <c r="E57" s="12"/>
      <c r="F57" s="12"/>
    </row>
    <row r="58" spans="1:6" ht="12.75">
      <c r="A58" s="12"/>
      <c r="B58" s="12"/>
      <c r="C58" s="12"/>
      <c r="D58" s="12"/>
      <c r="E58" s="12"/>
      <c r="F58" s="12"/>
    </row>
    <row r="59" spans="1:6" ht="12.75">
      <c r="A59" s="12"/>
      <c r="B59" s="12"/>
      <c r="C59" s="12"/>
      <c r="D59" s="12"/>
      <c r="E59" s="12"/>
      <c r="F59" s="12"/>
    </row>
  </sheetData>
  <sheetProtection/>
  <mergeCells count="1">
    <mergeCell ref="G5:P5"/>
  </mergeCells>
  <printOptions/>
  <pageMargins left="0.2" right="0.17" top="0.5" bottom="0.7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="110" zoomScaleSheetLayoutView="110" zoomScalePageLayoutView="0" workbookViewId="0" topLeftCell="G1">
      <selection activeCell="P3" sqref="P3"/>
    </sheetView>
  </sheetViews>
  <sheetFormatPr defaultColWidth="9.140625" defaultRowHeight="12.75" outlineLevelCol="1"/>
  <cols>
    <col min="1" max="1" width="4.421875" style="5" customWidth="1"/>
    <col min="2" max="2" width="4.28125" style="5" customWidth="1"/>
    <col min="3" max="3" width="9.140625" style="5" customWidth="1"/>
    <col min="4" max="4" width="21.7109375" style="5" customWidth="1"/>
    <col min="5" max="5" width="2.00390625" style="5" customWidth="1"/>
    <col min="6" max="6" width="12.00390625" style="109" customWidth="1" outlineLevel="1"/>
    <col min="7" max="9" width="12.8515625" style="5" customWidth="1"/>
    <col min="10" max="10" width="18.57421875" style="5" customWidth="1"/>
    <col min="11" max="11" width="10.28125" style="109" bestFit="1" customWidth="1" outlineLevel="1"/>
    <col min="12" max="12" width="10.28125" style="5" bestFit="1" customWidth="1"/>
    <col min="13" max="13" width="12.7109375" style="5" bestFit="1" customWidth="1"/>
    <col min="14" max="14" width="12.7109375" style="5" customWidth="1"/>
    <col min="15" max="15" width="19.140625" style="5" bestFit="1" customWidth="1"/>
    <col min="16" max="16" width="18.00390625" style="109" bestFit="1" customWidth="1" outlineLevel="1"/>
    <col min="17" max="17" width="17.421875" style="5" customWidth="1"/>
    <col min="18" max="18" width="19.140625" style="5" bestFit="1" customWidth="1"/>
    <col min="19" max="16384" width="9.140625" style="5" customWidth="1"/>
  </cols>
  <sheetData>
    <row r="1" spans="1:5" ht="15.75">
      <c r="A1" s="2" t="s">
        <v>4</v>
      </c>
      <c r="B1" s="20"/>
      <c r="C1" s="20"/>
      <c r="D1" s="20"/>
      <c r="E1" s="4"/>
    </row>
    <row r="2" spans="1:5" ht="15.75">
      <c r="A2" s="2" t="s">
        <v>54</v>
      </c>
      <c r="B2" s="20"/>
      <c r="C2" s="20"/>
      <c r="D2" s="20"/>
      <c r="E2" s="4"/>
    </row>
    <row r="3" spans="1:5" ht="15.75">
      <c r="A3" s="6" t="s">
        <v>17</v>
      </c>
      <c r="B3" s="2"/>
      <c r="C3" s="2"/>
      <c r="D3" s="2"/>
      <c r="E3" s="4"/>
    </row>
    <row r="4" spans="1:5" ht="12.75">
      <c r="A4" s="6" t="s">
        <v>55</v>
      </c>
      <c r="B4" s="7"/>
      <c r="C4" s="7"/>
      <c r="D4" s="7"/>
      <c r="E4" s="4"/>
    </row>
    <row r="5" spans="1:18" ht="12.75" customHeight="1">
      <c r="A5" s="6"/>
      <c r="B5" s="7"/>
      <c r="C5" s="7"/>
      <c r="D5" s="7"/>
      <c r="E5" s="21"/>
      <c r="F5" s="144" t="s">
        <v>33</v>
      </c>
      <c r="G5" s="144"/>
      <c r="H5" s="144"/>
      <c r="I5" s="144"/>
      <c r="J5" s="22" t="s">
        <v>34</v>
      </c>
      <c r="K5" s="144" t="s">
        <v>33</v>
      </c>
      <c r="L5" s="144"/>
      <c r="M5" s="144"/>
      <c r="N5" s="144"/>
      <c r="O5" s="22" t="s">
        <v>34</v>
      </c>
      <c r="P5" s="145" t="s">
        <v>33</v>
      </c>
      <c r="Q5" s="145"/>
      <c r="R5" s="22" t="s">
        <v>114</v>
      </c>
    </row>
    <row r="6" spans="1:18" ht="12.75">
      <c r="A6" s="6"/>
      <c r="B6" s="7"/>
      <c r="C6" s="7"/>
      <c r="D6" s="7"/>
      <c r="E6" s="8"/>
      <c r="F6" s="101" t="s">
        <v>22</v>
      </c>
      <c r="G6" s="101" t="s">
        <v>20</v>
      </c>
      <c r="H6" s="101" t="s">
        <v>19</v>
      </c>
      <c r="I6" s="101" t="s">
        <v>18</v>
      </c>
      <c r="J6" s="24" t="s">
        <v>18</v>
      </c>
      <c r="K6" s="101" t="s">
        <v>22</v>
      </c>
      <c r="L6" s="101" t="s">
        <v>20</v>
      </c>
      <c r="M6" s="101" t="s">
        <v>19</v>
      </c>
      <c r="N6" s="101" t="s">
        <v>18</v>
      </c>
      <c r="O6" s="24" t="s">
        <v>18</v>
      </c>
      <c r="P6" s="101" t="s">
        <v>22</v>
      </c>
      <c r="Q6" s="101" t="s">
        <v>20</v>
      </c>
      <c r="R6" s="24" t="s">
        <v>20</v>
      </c>
    </row>
    <row r="7" spans="1:18" ht="12.75">
      <c r="A7" s="6"/>
      <c r="B7" s="7"/>
      <c r="C7" s="7"/>
      <c r="D7" s="7"/>
      <c r="E7" s="1"/>
      <c r="F7" s="117">
        <v>2013</v>
      </c>
      <c r="G7" s="118">
        <v>2013</v>
      </c>
      <c r="H7" s="120">
        <v>2013</v>
      </c>
      <c r="I7" s="122">
        <v>2013</v>
      </c>
      <c r="J7" s="10">
        <v>2013</v>
      </c>
      <c r="K7" s="123">
        <v>2014</v>
      </c>
      <c r="L7" s="124">
        <v>2014</v>
      </c>
      <c r="M7" s="125">
        <v>2014</v>
      </c>
      <c r="N7" s="127">
        <v>2014</v>
      </c>
      <c r="O7" s="10">
        <v>2014</v>
      </c>
      <c r="P7" s="135">
        <v>2015</v>
      </c>
      <c r="Q7" s="140">
        <v>2015</v>
      </c>
      <c r="R7" s="10">
        <v>2015</v>
      </c>
    </row>
    <row r="8" spans="1:18" ht="12.75">
      <c r="A8" s="6"/>
      <c r="B8" s="7"/>
      <c r="C8" s="7"/>
      <c r="D8" s="7"/>
      <c r="E8" s="25"/>
      <c r="G8" s="109"/>
      <c r="H8" s="109"/>
      <c r="I8" s="109"/>
      <c r="J8" s="13"/>
      <c r="L8" s="109"/>
      <c r="M8" s="109"/>
      <c r="N8" s="109"/>
      <c r="O8" s="13"/>
      <c r="R8" s="13"/>
    </row>
    <row r="9" spans="1:18" ht="12.75">
      <c r="A9" s="7" t="s">
        <v>56</v>
      </c>
      <c r="B9" s="7"/>
      <c r="C9" s="7"/>
      <c r="D9" s="7"/>
      <c r="E9" s="26"/>
      <c r="F9" s="26">
        <v>1023961</v>
      </c>
      <c r="G9" s="26">
        <v>1069372</v>
      </c>
      <c r="H9" s="26">
        <v>1105999</v>
      </c>
      <c r="I9" s="26">
        <v>1175230</v>
      </c>
      <c r="J9" s="93">
        <f>SUM(F9:I9)</f>
        <v>4374562</v>
      </c>
      <c r="K9" s="26">
        <v>1270089</v>
      </c>
      <c r="L9" s="26">
        <v>1340407</v>
      </c>
      <c r="M9" s="26">
        <v>1409432</v>
      </c>
      <c r="N9" s="26">
        <v>1484728</v>
      </c>
      <c r="O9" s="93">
        <f>SUM(K9:N9)</f>
        <v>5504656</v>
      </c>
      <c r="P9" s="26">
        <v>1573129</v>
      </c>
      <c r="Q9" s="150">
        <v>1644694</v>
      </c>
      <c r="R9" s="93">
        <f>SUM(P9:Q9)</f>
        <v>3217823</v>
      </c>
    </row>
    <row r="10" spans="2:18" ht="12.75">
      <c r="B10" s="6" t="s">
        <v>101</v>
      </c>
      <c r="C10" s="7"/>
      <c r="D10" s="7"/>
      <c r="E10" s="4"/>
      <c r="F10" s="27">
        <v>736952</v>
      </c>
      <c r="G10" s="27">
        <v>760674</v>
      </c>
      <c r="H10" s="27">
        <v>798900</v>
      </c>
      <c r="I10" s="27">
        <v>820677</v>
      </c>
      <c r="J10" s="28">
        <f>SUM(F10:I10)</f>
        <v>3117203</v>
      </c>
      <c r="K10" s="27">
        <v>869186</v>
      </c>
      <c r="L10" s="27">
        <v>914848</v>
      </c>
      <c r="M10" s="27">
        <v>954394</v>
      </c>
      <c r="N10" s="27">
        <v>1014332</v>
      </c>
      <c r="O10" s="28">
        <f>SUM(K10:N10)</f>
        <v>3752760</v>
      </c>
      <c r="P10" s="27">
        <v>1046401</v>
      </c>
      <c r="Q10" s="151">
        <v>1121751.6804499999</v>
      </c>
      <c r="R10" s="28">
        <f>SUM(P10:Q10)</f>
        <v>2168152.68045</v>
      </c>
    </row>
    <row r="11" spans="2:18" ht="12.75">
      <c r="B11" s="6" t="s">
        <v>93</v>
      </c>
      <c r="C11" s="7"/>
      <c r="D11" s="7"/>
      <c r="E11" s="27"/>
      <c r="F11" s="27">
        <v>119086</v>
      </c>
      <c r="G11" s="27">
        <v>114611</v>
      </c>
      <c r="H11" s="27">
        <v>108228</v>
      </c>
      <c r="I11" s="27">
        <v>128017</v>
      </c>
      <c r="J11" s="28">
        <f>SUM(F11:I11)</f>
        <v>469942</v>
      </c>
      <c r="K11" s="27">
        <v>137098</v>
      </c>
      <c r="L11" s="27">
        <v>120763</v>
      </c>
      <c r="M11" s="27">
        <v>145654</v>
      </c>
      <c r="N11" s="27">
        <v>203671</v>
      </c>
      <c r="O11" s="28">
        <f>SUM(K11:N11)</f>
        <v>607186</v>
      </c>
      <c r="P11" s="27">
        <v>194677</v>
      </c>
      <c r="Q11" s="151">
        <v>197140</v>
      </c>
      <c r="R11" s="28">
        <f>SUM(P11:Q11)</f>
        <v>391817</v>
      </c>
    </row>
    <row r="12" spans="2:18" ht="12.75">
      <c r="B12" s="6" t="s">
        <v>57</v>
      </c>
      <c r="C12" s="7"/>
      <c r="D12" s="7"/>
      <c r="E12" s="27"/>
      <c r="F12" s="27">
        <v>91975</v>
      </c>
      <c r="G12" s="27">
        <v>93126</v>
      </c>
      <c r="H12" s="27">
        <v>95540</v>
      </c>
      <c r="I12" s="27">
        <v>98128</v>
      </c>
      <c r="J12" s="28">
        <f>SUM(F12:I12)</f>
        <v>378769</v>
      </c>
      <c r="K12" s="27">
        <v>110310</v>
      </c>
      <c r="L12" s="27">
        <v>115182</v>
      </c>
      <c r="M12" s="27">
        <v>120953</v>
      </c>
      <c r="N12" s="27">
        <v>125876</v>
      </c>
      <c r="O12" s="28">
        <f>SUM(K12:N12)</f>
        <v>472321</v>
      </c>
      <c r="P12" s="27">
        <v>143106</v>
      </c>
      <c r="Q12" s="151">
        <v>155061</v>
      </c>
      <c r="R12" s="28">
        <f>SUM(P12:Q12)</f>
        <v>298167</v>
      </c>
    </row>
    <row r="13" spans="2:18" ht="12.75">
      <c r="B13" s="6" t="s">
        <v>100</v>
      </c>
      <c r="C13" s="7"/>
      <c r="D13" s="7"/>
      <c r="E13" s="27"/>
      <c r="F13" s="27">
        <v>44126</v>
      </c>
      <c r="G13" s="27">
        <v>43844</v>
      </c>
      <c r="H13" s="27">
        <v>46211</v>
      </c>
      <c r="I13" s="27">
        <v>46120</v>
      </c>
      <c r="J13" s="28">
        <f>SUM(F13:I13)</f>
        <v>180301</v>
      </c>
      <c r="K13" s="27">
        <v>55900</v>
      </c>
      <c r="L13" s="27">
        <v>60014</v>
      </c>
      <c r="M13" s="27">
        <v>78024</v>
      </c>
      <c r="N13" s="27">
        <v>75803</v>
      </c>
      <c r="O13" s="28">
        <f>SUM(K13:N13)</f>
        <v>269741</v>
      </c>
      <c r="P13" s="27">
        <v>91489</v>
      </c>
      <c r="Q13" s="151">
        <v>95906</v>
      </c>
      <c r="R13" s="28">
        <f>SUM(P13:Q13)</f>
        <v>187395</v>
      </c>
    </row>
    <row r="14" spans="1:21" ht="12.75">
      <c r="A14" s="6" t="s">
        <v>108</v>
      </c>
      <c r="B14" s="7"/>
      <c r="C14" s="7"/>
      <c r="D14" s="7"/>
      <c r="E14" s="27"/>
      <c r="F14" s="111">
        <f aca="true" t="shared" si="0" ref="F14:K14">F9-SUM(F10:F13)</f>
        <v>31822</v>
      </c>
      <c r="G14" s="111">
        <f t="shared" si="0"/>
        <v>57117</v>
      </c>
      <c r="H14" s="111">
        <f t="shared" si="0"/>
        <v>57120</v>
      </c>
      <c r="I14" s="111">
        <f t="shared" si="0"/>
        <v>82288</v>
      </c>
      <c r="J14" s="112">
        <f t="shared" si="0"/>
        <v>228347</v>
      </c>
      <c r="K14" s="111">
        <f t="shared" si="0"/>
        <v>97595</v>
      </c>
      <c r="L14" s="111">
        <f>L9-SUM(L10:L13)</f>
        <v>129600</v>
      </c>
      <c r="M14" s="111">
        <f>M9-SUM(M10:M13)</f>
        <v>110407</v>
      </c>
      <c r="N14" s="111">
        <f>N9-SUM(N10:N13)</f>
        <v>65046</v>
      </c>
      <c r="O14" s="112">
        <f>O9-SUM(O10:O13)</f>
        <v>402648</v>
      </c>
      <c r="P14" s="111">
        <f>P9-SUM(P10:P13)</f>
        <v>97456</v>
      </c>
      <c r="Q14" s="111">
        <f>Q9-SUM(Q10:Q13)</f>
        <v>74835.31955000013</v>
      </c>
      <c r="R14" s="112">
        <f>R9-SUM(R10:R13)</f>
        <v>172291.31955000013</v>
      </c>
      <c r="S14" s="84"/>
      <c r="T14" s="84"/>
      <c r="U14" s="84"/>
    </row>
    <row r="15" spans="1:18" ht="12.75">
      <c r="A15" s="6" t="s">
        <v>58</v>
      </c>
      <c r="B15" s="7"/>
      <c r="C15" s="7"/>
      <c r="D15" s="7"/>
      <c r="E15" s="4"/>
      <c r="F15" s="27"/>
      <c r="G15" s="27"/>
      <c r="H15" s="27"/>
      <c r="I15" s="27"/>
      <c r="J15" s="28"/>
      <c r="K15" s="27"/>
      <c r="L15" s="27"/>
      <c r="M15" s="27"/>
      <c r="N15" s="27"/>
      <c r="O15" s="28"/>
      <c r="P15" s="27"/>
      <c r="Q15" s="27"/>
      <c r="R15" s="28"/>
    </row>
    <row r="16" spans="1:18" ht="12.75">
      <c r="A16" s="6"/>
      <c r="B16" s="7" t="s">
        <v>72</v>
      </c>
      <c r="C16" s="7"/>
      <c r="D16" s="7"/>
      <c r="E16" s="4"/>
      <c r="F16" s="27">
        <v>-6740</v>
      </c>
      <c r="G16" s="27">
        <v>-7528</v>
      </c>
      <c r="H16" s="27">
        <v>-7436</v>
      </c>
      <c r="I16" s="27">
        <v>-7438</v>
      </c>
      <c r="J16" s="28">
        <f>SUM(F16:I16)</f>
        <v>-29142</v>
      </c>
      <c r="K16" s="27">
        <v>-10052</v>
      </c>
      <c r="L16" s="27">
        <v>-13328</v>
      </c>
      <c r="M16" s="27">
        <v>-13486</v>
      </c>
      <c r="N16" s="27">
        <v>-13353</v>
      </c>
      <c r="O16" s="28">
        <f>SUM(K16:N16)</f>
        <v>-50219</v>
      </c>
      <c r="P16" s="27">
        <v>-26737</v>
      </c>
      <c r="Q16" s="27">
        <v>-35217</v>
      </c>
      <c r="R16" s="28">
        <f>SUM(P16:Q16)</f>
        <v>-61954</v>
      </c>
    </row>
    <row r="17" spans="1:18" s="109" customFormat="1" ht="12.75">
      <c r="A17" s="6"/>
      <c r="B17" s="7" t="s">
        <v>82</v>
      </c>
      <c r="C17" s="7"/>
      <c r="D17" s="7"/>
      <c r="E17" s="27"/>
      <c r="F17" s="27">
        <v>977</v>
      </c>
      <c r="G17" s="27">
        <v>-2940</v>
      </c>
      <c r="H17" s="27">
        <v>-193</v>
      </c>
      <c r="I17" s="27">
        <v>-846</v>
      </c>
      <c r="J17" s="28">
        <f>SUM(F17:I17)</f>
        <v>-3002</v>
      </c>
      <c r="K17" s="27">
        <v>1401</v>
      </c>
      <c r="L17" s="27">
        <v>1100</v>
      </c>
      <c r="M17" s="27">
        <v>616</v>
      </c>
      <c r="N17" s="27">
        <v>-6177</v>
      </c>
      <c r="O17" s="28">
        <f>SUM(K17:N17)</f>
        <v>-3060</v>
      </c>
      <c r="P17" s="27">
        <v>-32293</v>
      </c>
      <c r="Q17" s="27">
        <v>872</v>
      </c>
      <c r="R17" s="28">
        <f>SUM(P17:Q17)</f>
        <v>-31421</v>
      </c>
    </row>
    <row r="18" spans="1:18" ht="12.75">
      <c r="A18" s="6"/>
      <c r="B18" s="7" t="s">
        <v>92</v>
      </c>
      <c r="C18" s="7"/>
      <c r="D18" s="7"/>
      <c r="E18" s="27"/>
      <c r="F18" s="91">
        <v>-25129</v>
      </c>
      <c r="G18" s="91">
        <v>0</v>
      </c>
      <c r="H18" s="91">
        <v>0</v>
      </c>
      <c r="I18" s="91">
        <v>0</v>
      </c>
      <c r="J18" s="94">
        <f>SUM(F18:I18)</f>
        <v>-25129</v>
      </c>
      <c r="K18" s="91">
        <v>0</v>
      </c>
      <c r="L18" s="91">
        <v>0</v>
      </c>
      <c r="M18" s="91">
        <v>0</v>
      </c>
      <c r="N18" s="91">
        <v>0</v>
      </c>
      <c r="O18" s="94">
        <f>SUM(K18:N18)</f>
        <v>0</v>
      </c>
      <c r="P18" s="91">
        <v>0</v>
      </c>
      <c r="Q18" s="91">
        <v>0</v>
      </c>
      <c r="R18" s="94">
        <f>SUM(N18:Q18)</f>
        <v>0</v>
      </c>
    </row>
    <row r="19" spans="1:21" ht="12.75">
      <c r="A19" s="6" t="s">
        <v>109</v>
      </c>
      <c r="B19" s="6"/>
      <c r="C19" s="6"/>
      <c r="D19" s="6"/>
      <c r="E19" s="27"/>
      <c r="F19" s="27">
        <f aca="true" t="shared" si="1" ref="F19:K19">SUM(F14:F18)</f>
        <v>930</v>
      </c>
      <c r="G19" s="27">
        <f t="shared" si="1"/>
        <v>46649</v>
      </c>
      <c r="H19" s="27">
        <f t="shared" si="1"/>
        <v>49491</v>
      </c>
      <c r="I19" s="27">
        <f t="shared" si="1"/>
        <v>74004</v>
      </c>
      <c r="J19" s="28">
        <f t="shared" si="1"/>
        <v>171074</v>
      </c>
      <c r="K19" s="27">
        <f t="shared" si="1"/>
        <v>88944</v>
      </c>
      <c r="L19" s="27">
        <f>SUM(L14:L18)</f>
        <v>117372</v>
      </c>
      <c r="M19" s="27">
        <f>SUM(M14:M18)</f>
        <v>97537</v>
      </c>
      <c r="N19" s="27">
        <f>SUM(N14:N18)</f>
        <v>45516</v>
      </c>
      <c r="O19" s="28">
        <f>SUM(O14:O18)</f>
        <v>349369</v>
      </c>
      <c r="P19" s="27">
        <f>SUM(P14:P18)</f>
        <v>38426</v>
      </c>
      <c r="Q19" s="27">
        <f>SUM(Q14:Q18)</f>
        <v>40490.31955000013</v>
      </c>
      <c r="R19" s="28">
        <f>SUM(R14:R18)</f>
        <v>78916.31955000013</v>
      </c>
      <c r="S19" s="84"/>
      <c r="T19" s="84"/>
      <c r="U19" s="84"/>
    </row>
    <row r="20" spans="1:18" ht="12.75">
      <c r="A20" s="6" t="s">
        <v>84</v>
      </c>
      <c r="B20" s="7"/>
      <c r="C20" s="7"/>
      <c r="D20" s="7"/>
      <c r="E20" s="27"/>
      <c r="F20" s="91">
        <v>-1759</v>
      </c>
      <c r="G20" s="91">
        <v>17178</v>
      </c>
      <c r="H20" s="27">
        <v>17669</v>
      </c>
      <c r="I20" s="27">
        <v>25583</v>
      </c>
      <c r="J20" s="28">
        <f>SUM(F20:I20)</f>
        <v>58671</v>
      </c>
      <c r="K20" s="91">
        <v>35829</v>
      </c>
      <c r="L20" s="91">
        <v>46354</v>
      </c>
      <c r="M20" s="91">
        <v>38242</v>
      </c>
      <c r="N20" s="91">
        <v>-37855</v>
      </c>
      <c r="O20" s="28">
        <f>SUM(K20:N20)</f>
        <v>82570</v>
      </c>
      <c r="P20" s="91">
        <v>14730</v>
      </c>
      <c r="Q20" s="152">
        <v>14155</v>
      </c>
      <c r="R20" s="28">
        <f>SUM(P20:Q20)</f>
        <v>28885</v>
      </c>
    </row>
    <row r="21" spans="1:21" ht="13.5" thickBot="1">
      <c r="A21" s="6" t="s">
        <v>110</v>
      </c>
      <c r="B21" s="6"/>
      <c r="C21" s="6"/>
      <c r="D21" s="6"/>
      <c r="E21" s="26"/>
      <c r="F21" s="92">
        <f aca="true" t="shared" si="2" ref="F21:K21">F19-F20</f>
        <v>2689</v>
      </c>
      <c r="G21" s="92">
        <f t="shared" si="2"/>
        <v>29471</v>
      </c>
      <c r="H21" s="92">
        <f t="shared" si="2"/>
        <v>31822</v>
      </c>
      <c r="I21" s="92">
        <f t="shared" si="2"/>
        <v>48421</v>
      </c>
      <c r="J21" s="95">
        <f t="shared" si="2"/>
        <v>112403</v>
      </c>
      <c r="K21" s="92">
        <f t="shared" si="2"/>
        <v>53115</v>
      </c>
      <c r="L21" s="92">
        <f>L19-L20</f>
        <v>71018</v>
      </c>
      <c r="M21" s="92">
        <f>M19-M20</f>
        <v>59295</v>
      </c>
      <c r="N21" s="92">
        <f>N19-N20</f>
        <v>83371</v>
      </c>
      <c r="O21" s="95">
        <f>O19-O20</f>
        <v>266799</v>
      </c>
      <c r="P21" s="92">
        <f>P19-P20</f>
        <v>23696</v>
      </c>
      <c r="Q21" s="92">
        <f>Q19-Q20</f>
        <v>26335.31955000013</v>
      </c>
      <c r="R21" s="95">
        <f>R19-R20</f>
        <v>50031.31955000013</v>
      </c>
      <c r="S21" s="84"/>
      <c r="T21" s="84"/>
      <c r="U21" s="84"/>
    </row>
    <row r="22" spans="1:18" ht="12.75">
      <c r="A22" s="6" t="s">
        <v>87</v>
      </c>
      <c r="B22" s="6"/>
      <c r="C22" s="6"/>
      <c r="D22" s="6"/>
      <c r="E22" s="4"/>
      <c r="F22" s="29"/>
      <c r="G22" s="29"/>
      <c r="H22" s="29"/>
      <c r="I22" s="29"/>
      <c r="J22" s="30"/>
      <c r="K22" s="29"/>
      <c r="L22" s="29"/>
      <c r="M22" s="29"/>
      <c r="N22" s="29"/>
      <c r="O22" s="30"/>
      <c r="P22" s="29"/>
      <c r="Q22" s="29"/>
      <c r="R22" s="30"/>
    </row>
    <row r="23" spans="1:18" ht="12.75">
      <c r="A23" s="6"/>
      <c r="B23" s="6" t="s">
        <v>59</v>
      </c>
      <c r="C23" s="6"/>
      <c r="D23" s="6"/>
      <c r="E23" s="31"/>
      <c r="F23" s="31">
        <v>0.01</v>
      </c>
      <c r="G23" s="31">
        <v>0.07</v>
      </c>
      <c r="H23" s="31">
        <v>0.08</v>
      </c>
      <c r="I23" s="31">
        <v>0.12</v>
      </c>
      <c r="J23" s="96">
        <v>0.28</v>
      </c>
      <c r="K23" s="31">
        <v>0.13</v>
      </c>
      <c r="L23" s="31">
        <v>0.17</v>
      </c>
      <c r="M23" s="31">
        <v>0.14</v>
      </c>
      <c r="N23" s="31">
        <v>0.2</v>
      </c>
      <c r="O23" s="96">
        <v>0.63</v>
      </c>
      <c r="P23" s="31">
        <v>0.06</v>
      </c>
      <c r="Q23" s="31">
        <v>0.06</v>
      </c>
      <c r="R23" s="96">
        <v>0.12</v>
      </c>
    </row>
    <row r="24" spans="1:18" ht="12.75">
      <c r="A24" s="6"/>
      <c r="B24" s="6" t="s">
        <v>60</v>
      </c>
      <c r="C24" s="6"/>
      <c r="D24" s="6"/>
      <c r="E24" s="31"/>
      <c r="F24" s="31">
        <v>0.01</v>
      </c>
      <c r="G24" s="31">
        <v>0.07</v>
      </c>
      <c r="H24" s="31">
        <v>0.07</v>
      </c>
      <c r="I24" s="31">
        <v>0.11</v>
      </c>
      <c r="J24" s="96">
        <v>0.26</v>
      </c>
      <c r="K24" s="31">
        <v>0.12</v>
      </c>
      <c r="L24" s="31">
        <v>0.16</v>
      </c>
      <c r="M24" s="31">
        <v>0.14</v>
      </c>
      <c r="N24" s="31">
        <v>0.19</v>
      </c>
      <c r="O24" s="96">
        <v>0.62</v>
      </c>
      <c r="P24" s="31">
        <v>0.05</v>
      </c>
      <c r="Q24" s="31">
        <v>0.06</v>
      </c>
      <c r="R24" s="96">
        <v>0.12</v>
      </c>
    </row>
    <row r="25" spans="1:18" ht="12.75">
      <c r="A25" s="6" t="s">
        <v>88</v>
      </c>
      <c r="B25" s="6"/>
      <c r="C25" s="6"/>
      <c r="D25" s="6"/>
      <c r="E25" s="4"/>
      <c r="F25" s="32"/>
      <c r="G25" s="32"/>
      <c r="H25" s="109"/>
      <c r="I25" s="109"/>
      <c r="J25" s="13"/>
      <c r="K25" s="32"/>
      <c r="L25" s="32"/>
      <c r="M25" s="32"/>
      <c r="N25" s="32"/>
      <c r="O25" s="13"/>
      <c r="P25" s="32"/>
      <c r="Q25" s="32"/>
      <c r="R25" s="13"/>
    </row>
    <row r="26" spans="1:18" ht="12.75">
      <c r="A26" s="6"/>
      <c r="B26" s="6" t="s">
        <v>59</v>
      </c>
      <c r="C26" s="6"/>
      <c r="D26" s="6"/>
      <c r="E26" s="32"/>
      <c r="F26" s="32">
        <v>391807</v>
      </c>
      <c r="G26" s="32">
        <v>407347</v>
      </c>
      <c r="H26" s="32">
        <v>413757</v>
      </c>
      <c r="I26" s="32">
        <v>416291</v>
      </c>
      <c r="J26" s="33">
        <v>407385</v>
      </c>
      <c r="K26" s="32">
        <v>418717</v>
      </c>
      <c r="L26" s="32">
        <v>419974</v>
      </c>
      <c r="M26" s="32">
        <v>421194</v>
      </c>
      <c r="N26" s="32">
        <v>422244</v>
      </c>
      <c r="O26" s="33">
        <v>420544</v>
      </c>
      <c r="P26" s="32">
        <v>423624</v>
      </c>
      <c r="Q26" s="32">
        <v>425340</v>
      </c>
      <c r="R26" s="33">
        <v>424486</v>
      </c>
    </row>
    <row r="27" spans="1:18" ht="12.75">
      <c r="A27" s="6"/>
      <c r="B27" s="6" t="s">
        <v>60</v>
      </c>
      <c r="C27" s="6"/>
      <c r="D27" s="6"/>
      <c r="E27" s="32"/>
      <c r="F27" s="32">
        <v>421022</v>
      </c>
      <c r="G27" s="32">
        <v>424127</v>
      </c>
      <c r="H27" s="32">
        <v>426928</v>
      </c>
      <c r="I27" s="32">
        <v>429126</v>
      </c>
      <c r="J27" s="33">
        <v>425327</v>
      </c>
      <c r="K27" s="32">
        <v>430835</v>
      </c>
      <c r="L27" s="32">
        <v>431441</v>
      </c>
      <c r="M27" s="32">
        <v>432742</v>
      </c>
      <c r="N27" s="32">
        <v>432514</v>
      </c>
      <c r="O27" s="33">
        <v>431894</v>
      </c>
      <c r="P27" s="32">
        <v>433809</v>
      </c>
      <c r="Q27" s="32">
        <v>436097</v>
      </c>
      <c r="R27" s="33">
        <v>434958</v>
      </c>
    </row>
    <row r="28" spans="1:18" ht="12.75">
      <c r="A28" s="6"/>
      <c r="B28" s="6"/>
      <c r="C28" s="6"/>
      <c r="D28" s="6"/>
      <c r="E28" s="32"/>
      <c r="F28" s="32"/>
      <c r="J28" s="116"/>
      <c r="K28" s="32"/>
      <c r="O28" s="116"/>
      <c r="P28" s="32"/>
      <c r="R28" s="116"/>
    </row>
    <row r="29" spans="1:18" ht="12.75">
      <c r="A29" s="114" t="s">
        <v>94</v>
      </c>
      <c r="B29" s="115" t="s">
        <v>99</v>
      </c>
      <c r="C29" s="6"/>
      <c r="D29" s="6"/>
      <c r="E29" s="32"/>
      <c r="F29" s="32"/>
      <c r="J29" s="116"/>
      <c r="K29" s="32"/>
      <c r="O29" s="116"/>
      <c r="P29" s="32"/>
      <c r="R29" s="116"/>
    </row>
    <row r="30" spans="1:5" ht="12.75">
      <c r="A30" s="4"/>
      <c r="B30" s="4"/>
      <c r="C30" s="4"/>
      <c r="D30" s="4"/>
      <c r="E30" s="4"/>
    </row>
  </sheetData>
  <sheetProtection/>
  <mergeCells count="3">
    <mergeCell ref="F5:I5"/>
    <mergeCell ref="K5:N5"/>
    <mergeCell ref="P5:Q5"/>
  </mergeCells>
  <printOptions/>
  <pageMargins left="0.35" right="0.24" top="0.27" bottom="0.75" header="0.17" footer="0.3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0"/>
  <sheetViews>
    <sheetView view="pageBreakPreview" zoomScaleSheetLayoutView="100" zoomScalePageLayoutView="0" workbookViewId="0" topLeftCell="A1">
      <selection activeCell="T54" sqref="T54"/>
    </sheetView>
  </sheetViews>
  <sheetFormatPr defaultColWidth="1.421875" defaultRowHeight="12.75" outlineLevelCol="1"/>
  <cols>
    <col min="1" max="5" width="1.421875" style="5" customWidth="1"/>
    <col min="6" max="6" width="1.28515625" style="5" customWidth="1"/>
    <col min="7" max="7" width="52.140625" style="5" customWidth="1"/>
    <col min="8" max="8" width="13.7109375" style="5" customWidth="1" outlineLevel="1"/>
    <col min="9" max="11" width="13.7109375" style="5" customWidth="1"/>
    <col min="12" max="12" width="18.57421875" style="34" bestFit="1" customWidth="1"/>
    <col min="13" max="13" width="10.28125" style="5" bestFit="1" customWidth="1" outlineLevel="1"/>
    <col min="14" max="14" width="10.00390625" style="5" bestFit="1" customWidth="1" outlineLevel="1"/>
    <col min="15" max="15" width="12.7109375" style="5" bestFit="1" customWidth="1" outlineLevel="1"/>
    <col min="16" max="16" width="12.7109375" style="5" customWidth="1" outlineLevel="1"/>
    <col min="17" max="17" width="18.57421875" style="34" bestFit="1" customWidth="1"/>
    <col min="18" max="19" width="17.57421875" style="5" bestFit="1" customWidth="1" outlineLevel="1"/>
    <col min="20" max="20" width="18.57421875" style="34" bestFit="1" customWidth="1"/>
    <col min="21" max="228" width="9.140625" style="5" customWidth="1"/>
    <col min="229" max="16384" width="1.421875" style="5" customWidth="1"/>
  </cols>
  <sheetData>
    <row r="1" spans="1:7" ht="15.75">
      <c r="A1" s="2" t="s">
        <v>4</v>
      </c>
      <c r="B1" s="3"/>
      <c r="C1" s="3"/>
      <c r="D1" s="3"/>
      <c r="E1" s="3"/>
      <c r="F1" s="3"/>
      <c r="G1" s="4"/>
    </row>
    <row r="2" spans="1:7" ht="15.75">
      <c r="A2" s="2" t="s">
        <v>32</v>
      </c>
      <c r="B2" s="3"/>
      <c r="C2" s="3"/>
      <c r="D2" s="3"/>
      <c r="E2" s="3"/>
      <c r="F2" s="3"/>
      <c r="G2" s="4"/>
    </row>
    <row r="3" spans="1:7" ht="12.75">
      <c r="A3" s="14" t="s">
        <v>17</v>
      </c>
      <c r="B3" s="3"/>
      <c r="C3" s="3"/>
      <c r="D3" s="3"/>
      <c r="E3" s="3"/>
      <c r="F3" s="3"/>
      <c r="G3" s="4"/>
    </row>
    <row r="4" spans="1:7" ht="12.75">
      <c r="A4" s="35" t="s">
        <v>24</v>
      </c>
      <c r="B4" s="6"/>
      <c r="C4" s="6"/>
      <c r="D4" s="6"/>
      <c r="E4" s="7"/>
      <c r="F4" s="7"/>
      <c r="G4" s="4"/>
    </row>
    <row r="5" spans="1:20" ht="12.75" customHeight="1">
      <c r="A5" s="35"/>
      <c r="B5" s="6"/>
      <c r="C5" s="6"/>
      <c r="D5" s="6"/>
      <c r="E5" s="7"/>
      <c r="F5" s="7"/>
      <c r="G5" s="4"/>
      <c r="H5" s="146" t="s">
        <v>33</v>
      </c>
      <c r="I5" s="146"/>
      <c r="J5" s="146"/>
      <c r="K5" s="146"/>
      <c r="L5" s="22" t="s">
        <v>34</v>
      </c>
      <c r="M5" s="146" t="s">
        <v>33</v>
      </c>
      <c r="N5" s="146"/>
      <c r="O5" s="146"/>
      <c r="P5" s="146"/>
      <c r="Q5" s="22" t="s">
        <v>34</v>
      </c>
      <c r="R5" s="145" t="s">
        <v>33</v>
      </c>
      <c r="S5" s="145"/>
      <c r="T5" s="22" t="s">
        <v>114</v>
      </c>
    </row>
    <row r="6" spans="1:20" ht="12.75">
      <c r="A6" s="36"/>
      <c r="B6" s="7"/>
      <c r="C6" s="7"/>
      <c r="D6" s="7"/>
      <c r="E6" s="7"/>
      <c r="F6" s="7"/>
      <c r="G6" s="4"/>
      <c r="H6" s="101" t="s">
        <v>22</v>
      </c>
      <c r="I6" s="101" t="s">
        <v>20</v>
      </c>
      <c r="J6" s="101" t="s">
        <v>19</v>
      </c>
      <c r="K6" s="101" t="s">
        <v>18</v>
      </c>
      <c r="L6" s="24" t="s">
        <v>18</v>
      </c>
      <c r="M6" s="101" t="s">
        <v>22</v>
      </c>
      <c r="N6" s="101" t="s">
        <v>20</v>
      </c>
      <c r="O6" s="101" t="s">
        <v>19</v>
      </c>
      <c r="P6" s="101" t="s">
        <v>18</v>
      </c>
      <c r="Q6" s="24" t="s">
        <v>18</v>
      </c>
      <c r="R6" s="101" t="s">
        <v>22</v>
      </c>
      <c r="S6" s="141" t="s">
        <v>20</v>
      </c>
      <c r="T6" s="142" t="s">
        <v>20</v>
      </c>
    </row>
    <row r="7" spans="1:20" ht="12.75">
      <c r="A7" s="36"/>
      <c r="B7" s="7"/>
      <c r="C7" s="7"/>
      <c r="D7" s="7"/>
      <c r="E7" s="7"/>
      <c r="F7" s="7"/>
      <c r="G7" s="4"/>
      <c r="H7" s="117">
        <v>2013</v>
      </c>
      <c r="I7" s="119">
        <v>2013</v>
      </c>
      <c r="J7" s="121">
        <v>2013</v>
      </c>
      <c r="K7" s="122">
        <v>2013</v>
      </c>
      <c r="L7" s="10">
        <v>2013</v>
      </c>
      <c r="M7" s="123">
        <v>2014</v>
      </c>
      <c r="N7" s="124">
        <v>2014</v>
      </c>
      <c r="O7" s="125">
        <v>2014</v>
      </c>
      <c r="P7" s="127">
        <v>2014</v>
      </c>
      <c r="Q7" s="10">
        <v>2014</v>
      </c>
      <c r="R7" s="135">
        <v>2015</v>
      </c>
      <c r="S7" s="140">
        <v>2015</v>
      </c>
      <c r="T7" s="10">
        <v>2015</v>
      </c>
    </row>
    <row r="8" spans="1:20" ht="12.75">
      <c r="A8" s="37" t="s">
        <v>35</v>
      </c>
      <c r="B8" s="11"/>
      <c r="C8" s="11"/>
      <c r="D8" s="11"/>
      <c r="E8" s="12"/>
      <c r="F8" s="12"/>
      <c r="G8" s="4"/>
      <c r="L8" s="13"/>
      <c r="Q8" s="13"/>
      <c r="T8" s="13"/>
    </row>
    <row r="9" spans="1:20" ht="12.75">
      <c r="A9" s="14"/>
      <c r="B9" s="12" t="s">
        <v>110</v>
      </c>
      <c r="C9" s="12"/>
      <c r="D9" s="12"/>
      <c r="E9" s="12"/>
      <c r="F9" s="12"/>
      <c r="G9" s="4"/>
      <c r="H9" s="103">
        <v>2689</v>
      </c>
      <c r="I9" s="103">
        <v>29471</v>
      </c>
      <c r="J9" s="103">
        <v>31822</v>
      </c>
      <c r="K9" s="103">
        <v>48421</v>
      </c>
      <c r="L9" s="39">
        <f>SUM(H9:K9)</f>
        <v>112403</v>
      </c>
      <c r="M9" s="103">
        <v>53115</v>
      </c>
      <c r="N9" s="38">
        <v>71018</v>
      </c>
      <c r="O9" s="38">
        <v>59295</v>
      </c>
      <c r="P9" s="38">
        <v>83371</v>
      </c>
      <c r="Q9" s="39">
        <f>SUM(M9:P9)</f>
        <v>266799</v>
      </c>
      <c r="R9" s="103">
        <v>23696</v>
      </c>
      <c r="S9" s="150">
        <v>26335.31955000013</v>
      </c>
      <c r="T9" s="39">
        <f>SUM(R9:S9)</f>
        <v>50031.31955000013</v>
      </c>
    </row>
    <row r="10" spans="1:20" ht="12.75">
      <c r="A10" s="36"/>
      <c r="B10" s="12" t="s">
        <v>111</v>
      </c>
      <c r="C10" s="12"/>
      <c r="D10" s="12"/>
      <c r="E10" s="12"/>
      <c r="F10" s="12"/>
      <c r="G10" s="4"/>
      <c r="H10" s="68"/>
      <c r="I10" s="68"/>
      <c r="J10" s="68"/>
      <c r="K10" s="68"/>
      <c r="L10" s="40"/>
      <c r="M10" s="68"/>
      <c r="N10" s="68"/>
      <c r="O10" s="68"/>
      <c r="P10" s="68"/>
      <c r="Q10" s="40"/>
      <c r="R10" s="68"/>
      <c r="S10" s="139"/>
      <c r="T10" s="40"/>
    </row>
    <row r="11" spans="1:20" ht="12.75">
      <c r="A11" s="36"/>
      <c r="B11" s="12"/>
      <c r="C11" s="12" t="s">
        <v>97</v>
      </c>
      <c r="D11" s="12"/>
      <c r="E11" s="12"/>
      <c r="F11" s="12"/>
      <c r="G11" s="4"/>
      <c r="H11" s="68"/>
      <c r="I11" s="68"/>
      <c r="J11" s="68"/>
      <c r="K11" s="68"/>
      <c r="L11" s="40"/>
      <c r="M11" s="68"/>
      <c r="N11" s="68"/>
      <c r="O11" s="68"/>
      <c r="P11" s="68"/>
      <c r="Q11" s="40"/>
      <c r="R11" s="68"/>
      <c r="S11" s="139"/>
      <c r="T11" s="40"/>
    </row>
    <row r="12" spans="1:20" ht="12.75">
      <c r="A12" s="36"/>
      <c r="B12" s="12"/>
      <c r="C12" s="12"/>
      <c r="D12" s="12" t="s">
        <v>70</v>
      </c>
      <c r="E12" s="12"/>
      <c r="F12" s="12"/>
      <c r="G12" s="4"/>
      <c r="H12" s="68">
        <v>-591941</v>
      </c>
      <c r="I12" s="68">
        <v>-593454</v>
      </c>
      <c r="J12" s="68">
        <v>-878314</v>
      </c>
      <c r="K12" s="68">
        <v>-986049</v>
      </c>
      <c r="L12" s="40">
        <f aca="true" t="shared" si="0" ref="L12:L27">SUM(H12:K12)</f>
        <v>-3049758</v>
      </c>
      <c r="M12" s="68">
        <v>-749399</v>
      </c>
      <c r="N12" s="68">
        <v>-813314</v>
      </c>
      <c r="O12" s="68">
        <v>-1202484</v>
      </c>
      <c r="P12" s="68">
        <v>-1008262</v>
      </c>
      <c r="Q12" s="40">
        <f aca="true" t="shared" si="1" ref="Q12:Q27">SUM(M12:P12)</f>
        <v>-3773459</v>
      </c>
      <c r="R12" s="68">
        <v>-1611925</v>
      </c>
      <c r="S12" s="139">
        <v>-1273677</v>
      </c>
      <c r="T12" s="40">
        <f>SUM(R12:S12)</f>
        <v>-2885602</v>
      </c>
    </row>
    <row r="13" spans="1:20" ht="12.75">
      <c r="A13" s="36"/>
      <c r="B13" s="12"/>
      <c r="C13" s="12"/>
      <c r="D13" s="12" t="s">
        <v>71</v>
      </c>
      <c r="E13" s="12"/>
      <c r="F13" s="12"/>
      <c r="G13" s="4"/>
      <c r="H13" s="68">
        <v>9700</v>
      </c>
      <c r="I13" s="68">
        <v>7284</v>
      </c>
      <c r="J13" s="68">
        <v>310191</v>
      </c>
      <c r="K13" s="68">
        <v>346610</v>
      </c>
      <c r="L13" s="40">
        <f t="shared" si="0"/>
        <v>673785</v>
      </c>
      <c r="M13" s="68">
        <v>42244</v>
      </c>
      <c r="N13" s="68">
        <v>78359</v>
      </c>
      <c r="O13" s="68">
        <v>346752</v>
      </c>
      <c r="P13" s="68">
        <v>125770</v>
      </c>
      <c r="Q13" s="40">
        <f t="shared" si="1"/>
        <v>593125</v>
      </c>
      <c r="R13" s="68">
        <v>626325</v>
      </c>
      <c r="S13" s="139">
        <v>191154</v>
      </c>
      <c r="T13" s="40">
        <f aca="true" t="shared" si="2" ref="T13:T27">SUM(R13:S13)</f>
        <v>817479</v>
      </c>
    </row>
    <row r="14" spans="1:20" ht="12.75">
      <c r="A14" s="36"/>
      <c r="B14" s="12"/>
      <c r="C14" s="12"/>
      <c r="D14" s="12" t="s">
        <v>68</v>
      </c>
      <c r="E14" s="12"/>
      <c r="F14" s="12"/>
      <c r="G14" s="4"/>
      <c r="H14" s="68">
        <v>485740</v>
      </c>
      <c r="I14" s="68">
        <v>510250</v>
      </c>
      <c r="J14" s="68">
        <v>553394</v>
      </c>
      <c r="K14" s="68">
        <v>572597</v>
      </c>
      <c r="L14" s="40">
        <f t="shared" si="0"/>
        <v>2121981</v>
      </c>
      <c r="M14" s="68">
        <v>600735</v>
      </c>
      <c r="N14" s="68">
        <v>639037</v>
      </c>
      <c r="O14" s="68">
        <v>686154</v>
      </c>
      <c r="P14" s="68">
        <v>730353</v>
      </c>
      <c r="Q14" s="40">
        <f t="shared" si="1"/>
        <v>2656279</v>
      </c>
      <c r="R14" s="68">
        <v>749518</v>
      </c>
      <c r="S14" s="139">
        <v>822600</v>
      </c>
      <c r="T14" s="40">
        <f t="shared" si="2"/>
        <v>1572118</v>
      </c>
    </row>
    <row r="15" spans="1:20" ht="12.75">
      <c r="A15" s="36"/>
      <c r="B15" s="12"/>
      <c r="C15" s="12"/>
      <c r="D15" s="12" t="s">
        <v>69</v>
      </c>
      <c r="E15" s="12"/>
      <c r="F15" s="12"/>
      <c r="G15" s="4"/>
      <c r="H15" s="68">
        <v>18237</v>
      </c>
      <c r="I15" s="68">
        <v>17709</v>
      </c>
      <c r="J15" s="68">
        <v>17546</v>
      </c>
      <c r="K15" s="68">
        <v>17833</v>
      </c>
      <c r="L15" s="40">
        <f t="shared" si="0"/>
        <v>71325</v>
      </c>
      <c r="M15" s="68">
        <v>16121</v>
      </c>
      <c r="N15" s="68">
        <v>16923</v>
      </c>
      <c r="O15" s="68">
        <v>18269</v>
      </c>
      <c r="P15" s="68">
        <v>20178</v>
      </c>
      <c r="Q15" s="40">
        <f t="shared" si="1"/>
        <v>71491</v>
      </c>
      <c r="R15" s="68">
        <v>21185</v>
      </c>
      <c r="S15" s="139">
        <v>20813</v>
      </c>
      <c r="T15" s="40">
        <f t="shared" si="2"/>
        <v>41998</v>
      </c>
    </row>
    <row r="16" spans="1:20" ht="12.75">
      <c r="A16" s="36"/>
      <c r="B16" s="12"/>
      <c r="C16" s="12"/>
      <c r="D16" s="12" t="s">
        <v>36</v>
      </c>
      <c r="E16" s="12"/>
      <c r="F16" s="12"/>
      <c r="G16" s="4"/>
      <c r="H16" s="68">
        <v>12051</v>
      </c>
      <c r="I16" s="68">
        <v>12026</v>
      </c>
      <c r="J16" s="68">
        <v>11452</v>
      </c>
      <c r="K16" s="68">
        <v>12845</v>
      </c>
      <c r="L16" s="40">
        <f t="shared" si="0"/>
        <v>48374</v>
      </c>
      <c r="M16" s="68">
        <v>12382</v>
      </c>
      <c r="N16" s="68">
        <v>12977</v>
      </c>
      <c r="O16" s="68">
        <v>14357</v>
      </c>
      <c r="P16" s="68">
        <v>14312</v>
      </c>
      <c r="Q16" s="40">
        <f t="shared" si="1"/>
        <v>54028</v>
      </c>
      <c r="R16" s="68">
        <v>15167</v>
      </c>
      <c r="S16" s="139">
        <v>15581</v>
      </c>
      <c r="T16" s="40">
        <f t="shared" si="2"/>
        <v>30748</v>
      </c>
    </row>
    <row r="17" spans="1:20" ht="12.75">
      <c r="A17" s="35"/>
      <c r="B17" s="12"/>
      <c r="C17" s="12"/>
      <c r="D17" s="12" t="s">
        <v>37</v>
      </c>
      <c r="E17" s="12"/>
      <c r="F17" s="12"/>
      <c r="G17" s="4"/>
      <c r="H17" s="68">
        <v>17746</v>
      </c>
      <c r="I17" s="68">
        <v>17955</v>
      </c>
      <c r="J17" s="68">
        <v>18477</v>
      </c>
      <c r="K17" s="68">
        <v>18922</v>
      </c>
      <c r="L17" s="40">
        <f t="shared" si="0"/>
        <v>73100</v>
      </c>
      <c r="M17" s="68">
        <v>25825</v>
      </c>
      <c r="N17" s="68">
        <v>29285</v>
      </c>
      <c r="O17" s="68">
        <v>29878</v>
      </c>
      <c r="P17" s="68">
        <v>30251</v>
      </c>
      <c r="Q17" s="40">
        <f t="shared" si="1"/>
        <v>115239</v>
      </c>
      <c r="R17" s="68">
        <v>27441</v>
      </c>
      <c r="S17" s="139">
        <v>28590</v>
      </c>
      <c r="T17" s="40">
        <f t="shared" si="2"/>
        <v>56031</v>
      </c>
    </row>
    <row r="18" spans="1:20" ht="12.75">
      <c r="A18" s="35"/>
      <c r="B18" s="12"/>
      <c r="C18" s="12"/>
      <c r="D18" s="12" t="s">
        <v>38</v>
      </c>
      <c r="E18" s="12"/>
      <c r="F18" s="12"/>
      <c r="G18" s="4"/>
      <c r="H18" s="68">
        <v>-11615</v>
      </c>
      <c r="I18" s="68">
        <v>-20368</v>
      </c>
      <c r="J18" s="68">
        <v>-20492</v>
      </c>
      <c r="K18" s="68">
        <v>-29188</v>
      </c>
      <c r="L18" s="40">
        <f t="shared" si="0"/>
        <v>-81663</v>
      </c>
      <c r="M18" s="68">
        <v>-32732</v>
      </c>
      <c r="N18" s="68">
        <v>-14628</v>
      </c>
      <c r="O18" s="68">
        <v>-21060</v>
      </c>
      <c r="P18" s="68">
        <v>-20921</v>
      </c>
      <c r="Q18" s="40">
        <f t="shared" si="1"/>
        <v>-89341</v>
      </c>
      <c r="R18" s="68">
        <v>-29001</v>
      </c>
      <c r="S18" s="139">
        <v>-39427</v>
      </c>
      <c r="T18" s="40">
        <f t="shared" si="2"/>
        <v>-68428</v>
      </c>
    </row>
    <row r="19" spans="1:20" ht="12.75">
      <c r="A19" s="14"/>
      <c r="B19" s="12"/>
      <c r="C19" s="12"/>
      <c r="D19" s="12" t="s">
        <v>63</v>
      </c>
      <c r="E19" s="12"/>
      <c r="F19" s="12"/>
      <c r="G19" s="4"/>
      <c r="H19" s="68">
        <v>1750</v>
      </c>
      <c r="I19" s="68">
        <v>1188</v>
      </c>
      <c r="J19" s="68">
        <v>1994</v>
      </c>
      <c r="K19" s="68">
        <v>400</v>
      </c>
      <c r="L19" s="40">
        <f t="shared" si="0"/>
        <v>5332</v>
      </c>
      <c r="M19" s="68">
        <v>2196</v>
      </c>
      <c r="N19" s="68">
        <v>3251</v>
      </c>
      <c r="O19" s="68">
        <v>3360</v>
      </c>
      <c r="P19" s="68">
        <v>6475</v>
      </c>
      <c r="Q19" s="40">
        <f t="shared" si="1"/>
        <v>15282</v>
      </c>
      <c r="R19" s="68">
        <v>6306</v>
      </c>
      <c r="S19" s="139">
        <v>6682</v>
      </c>
      <c r="T19" s="40">
        <f t="shared" si="2"/>
        <v>12988</v>
      </c>
    </row>
    <row r="20" spans="1:20" ht="12.75">
      <c r="A20" s="110"/>
      <c r="B20" s="12"/>
      <c r="C20" s="12"/>
      <c r="D20" s="12" t="s">
        <v>92</v>
      </c>
      <c r="E20" s="12"/>
      <c r="F20" s="12"/>
      <c r="G20" s="109"/>
      <c r="H20" s="68">
        <v>25129</v>
      </c>
      <c r="I20" s="68">
        <v>0</v>
      </c>
      <c r="J20" s="68">
        <v>0</v>
      </c>
      <c r="K20" s="68">
        <v>0</v>
      </c>
      <c r="L20" s="40">
        <f>SUM(H20:K20)</f>
        <v>25129</v>
      </c>
      <c r="M20" s="68">
        <v>0</v>
      </c>
      <c r="N20" s="68">
        <v>0</v>
      </c>
      <c r="O20" s="68">
        <v>0</v>
      </c>
      <c r="P20" s="68">
        <v>0</v>
      </c>
      <c r="Q20" s="40">
        <f>SUM(M20:P20)</f>
        <v>0</v>
      </c>
      <c r="R20" s="68">
        <v>0</v>
      </c>
      <c r="S20" s="139">
        <v>0</v>
      </c>
      <c r="T20" s="40">
        <f t="shared" si="2"/>
        <v>0</v>
      </c>
    </row>
    <row r="21" spans="1:20" ht="12.75">
      <c r="A21" s="14"/>
      <c r="B21" s="12"/>
      <c r="C21" s="12"/>
      <c r="D21" s="12" t="s">
        <v>39</v>
      </c>
      <c r="E21" s="12"/>
      <c r="F21" s="12"/>
      <c r="G21" s="4"/>
      <c r="H21" s="68">
        <v>-6748</v>
      </c>
      <c r="I21" s="68">
        <v>-2040</v>
      </c>
      <c r="J21" s="68">
        <v>-2424</v>
      </c>
      <c r="K21" s="68">
        <v>-10832</v>
      </c>
      <c r="L21" s="40">
        <f t="shared" si="0"/>
        <v>-22044</v>
      </c>
      <c r="M21" s="68">
        <v>-13103</v>
      </c>
      <c r="N21" s="68">
        <v>-16569</v>
      </c>
      <c r="O21" s="68">
        <v>-7892</v>
      </c>
      <c r="P21" s="68">
        <v>7501</v>
      </c>
      <c r="Q21" s="40">
        <f t="shared" si="1"/>
        <v>-30063</v>
      </c>
      <c r="R21" s="68">
        <v>-37042</v>
      </c>
      <c r="S21" s="139">
        <v>-4232</v>
      </c>
      <c r="T21" s="40">
        <f t="shared" si="2"/>
        <v>-41274</v>
      </c>
    </row>
    <row r="22" spans="1:20" ht="12.75">
      <c r="A22" s="35"/>
      <c r="B22" s="12"/>
      <c r="C22" s="12"/>
      <c r="D22" s="12" t="s">
        <v>40</v>
      </c>
      <c r="E22" s="12"/>
      <c r="F22" s="12"/>
      <c r="G22" s="4"/>
      <c r="H22" s="68"/>
      <c r="I22" s="68"/>
      <c r="J22" s="68"/>
      <c r="K22" s="68"/>
      <c r="L22" s="40"/>
      <c r="M22" s="68"/>
      <c r="N22" s="68"/>
      <c r="O22" s="68"/>
      <c r="P22" s="68"/>
      <c r="Q22" s="40"/>
      <c r="R22" s="68"/>
      <c r="S22" s="139"/>
      <c r="T22" s="40">
        <f t="shared" si="2"/>
        <v>0</v>
      </c>
    </row>
    <row r="23" spans="1:20" ht="12.75">
      <c r="A23" s="36"/>
      <c r="B23" s="12"/>
      <c r="C23" s="12"/>
      <c r="D23" s="12"/>
      <c r="E23" s="12" t="s">
        <v>31</v>
      </c>
      <c r="F23" s="12"/>
      <c r="G23" s="109"/>
      <c r="H23" s="108">
        <v>-5727</v>
      </c>
      <c r="I23" s="108">
        <v>33762</v>
      </c>
      <c r="J23" s="108">
        <v>9920</v>
      </c>
      <c r="K23" s="108">
        <v>24279</v>
      </c>
      <c r="L23" s="40">
        <f>SUM(H23:K23)</f>
        <v>62234</v>
      </c>
      <c r="M23" s="108">
        <v>35066</v>
      </c>
      <c r="N23" s="108">
        <v>-20685</v>
      </c>
      <c r="O23" s="108">
        <v>12960</v>
      </c>
      <c r="P23" s="108">
        <v>-36099</v>
      </c>
      <c r="Q23" s="40">
        <f>SUM(M23:P23)</f>
        <v>-8758</v>
      </c>
      <c r="R23" s="108">
        <v>23109</v>
      </c>
      <c r="S23" s="138">
        <v>-39614</v>
      </c>
      <c r="T23" s="40">
        <f t="shared" si="2"/>
        <v>-16505</v>
      </c>
    </row>
    <row r="24" spans="1:20" ht="12.75">
      <c r="A24" s="35"/>
      <c r="B24" s="12"/>
      <c r="C24" s="12"/>
      <c r="D24" s="12"/>
      <c r="E24" s="12" t="s">
        <v>85</v>
      </c>
      <c r="F24" s="12"/>
      <c r="G24" s="4"/>
      <c r="H24" s="68">
        <v>17019</v>
      </c>
      <c r="I24" s="68">
        <v>-5138</v>
      </c>
      <c r="J24" s="68">
        <v>-5877</v>
      </c>
      <c r="K24" s="68">
        <v>12370</v>
      </c>
      <c r="L24" s="40">
        <f t="shared" si="0"/>
        <v>18374</v>
      </c>
      <c r="M24" s="68">
        <v>22812</v>
      </c>
      <c r="N24" s="68">
        <v>-3086</v>
      </c>
      <c r="O24" s="68">
        <v>13003</v>
      </c>
      <c r="P24" s="68">
        <v>51083</v>
      </c>
      <c r="Q24" s="40">
        <f t="shared" si="1"/>
        <v>83812</v>
      </c>
      <c r="R24" s="68">
        <v>-10625</v>
      </c>
      <c r="S24" s="139">
        <v>6447</v>
      </c>
      <c r="T24" s="40">
        <f t="shared" si="2"/>
        <v>-4178</v>
      </c>
    </row>
    <row r="25" spans="1:20" ht="12.75">
      <c r="A25" s="35"/>
      <c r="B25" s="12"/>
      <c r="C25" s="12"/>
      <c r="D25" s="12"/>
      <c r="E25" s="12" t="s">
        <v>8</v>
      </c>
      <c r="F25" s="12"/>
      <c r="G25" s="4"/>
      <c r="H25" s="68">
        <v>-4132</v>
      </c>
      <c r="I25" s="68">
        <v>10494</v>
      </c>
      <c r="J25" s="68">
        <v>-11451</v>
      </c>
      <c r="K25" s="68">
        <v>7030</v>
      </c>
      <c r="L25" s="40">
        <f t="shared" si="0"/>
        <v>1941</v>
      </c>
      <c r="M25" s="68">
        <v>-442</v>
      </c>
      <c r="N25" s="68">
        <v>59008</v>
      </c>
      <c r="O25" s="68">
        <v>-6980</v>
      </c>
      <c r="P25" s="68">
        <v>4050</v>
      </c>
      <c r="Q25" s="40">
        <f t="shared" si="1"/>
        <v>55636</v>
      </c>
      <c r="R25" s="68">
        <v>35922</v>
      </c>
      <c r="S25" s="139">
        <v>41624</v>
      </c>
      <c r="T25" s="40">
        <f t="shared" si="2"/>
        <v>77546</v>
      </c>
    </row>
    <row r="26" spans="1:20" ht="12.75">
      <c r="A26" s="36"/>
      <c r="B26" s="12"/>
      <c r="C26" s="12"/>
      <c r="D26" s="12"/>
      <c r="E26" s="12" t="s">
        <v>9</v>
      </c>
      <c r="F26" s="12"/>
      <c r="G26" s="4"/>
      <c r="H26" s="68">
        <v>9406</v>
      </c>
      <c r="I26" s="68">
        <v>7693</v>
      </c>
      <c r="J26" s="68">
        <v>9252</v>
      </c>
      <c r="K26" s="68">
        <v>19944</v>
      </c>
      <c r="L26" s="40">
        <f t="shared" si="0"/>
        <v>46295</v>
      </c>
      <c r="M26" s="68">
        <v>14248</v>
      </c>
      <c r="N26" s="68">
        <v>11315</v>
      </c>
      <c r="O26" s="68">
        <v>11626</v>
      </c>
      <c r="P26" s="68">
        <v>21630</v>
      </c>
      <c r="Q26" s="40">
        <f t="shared" si="1"/>
        <v>58819</v>
      </c>
      <c r="R26" s="68">
        <v>10754</v>
      </c>
      <c r="S26" s="139">
        <v>16414</v>
      </c>
      <c r="T26" s="40">
        <f t="shared" si="2"/>
        <v>27168</v>
      </c>
    </row>
    <row r="27" spans="1:20" ht="12.75">
      <c r="A27" s="35"/>
      <c r="B27" s="12"/>
      <c r="C27" s="12"/>
      <c r="D27" s="12"/>
      <c r="E27" s="12" t="s">
        <v>64</v>
      </c>
      <c r="F27" s="12"/>
      <c r="G27" s="4"/>
      <c r="H27" s="68">
        <v>8446</v>
      </c>
      <c r="I27" s="68">
        <v>7111</v>
      </c>
      <c r="J27" s="68">
        <v>-10797</v>
      </c>
      <c r="K27" s="68">
        <v>-13737</v>
      </c>
      <c r="L27" s="40">
        <f t="shared" si="0"/>
        <v>-8977</v>
      </c>
      <c r="M27" s="68">
        <v>7291</v>
      </c>
      <c r="N27" s="68">
        <v>3133</v>
      </c>
      <c r="O27" s="68">
        <v>5323</v>
      </c>
      <c r="P27" s="68">
        <v>-68153</v>
      </c>
      <c r="Q27" s="40">
        <f t="shared" si="1"/>
        <v>-52406</v>
      </c>
      <c r="R27" s="68">
        <v>21788</v>
      </c>
      <c r="S27" s="139">
        <v>-633</v>
      </c>
      <c r="T27" s="40">
        <f t="shared" si="2"/>
        <v>21155</v>
      </c>
    </row>
    <row r="28" spans="1:23" ht="12.75">
      <c r="A28" s="14"/>
      <c r="B28" s="12"/>
      <c r="C28" s="12"/>
      <c r="D28" s="12"/>
      <c r="E28" s="12"/>
      <c r="F28" s="12"/>
      <c r="G28" s="12" t="s">
        <v>89</v>
      </c>
      <c r="H28" s="41">
        <f aca="true" t="shared" si="3" ref="H28:M28">SUM(H9:H27)</f>
        <v>-12250</v>
      </c>
      <c r="I28" s="41">
        <f t="shared" si="3"/>
        <v>33943</v>
      </c>
      <c r="J28" s="41">
        <f t="shared" si="3"/>
        <v>34693</v>
      </c>
      <c r="K28" s="41">
        <f t="shared" si="3"/>
        <v>41445</v>
      </c>
      <c r="L28" s="97">
        <f t="shared" si="3"/>
        <v>97831</v>
      </c>
      <c r="M28" s="41">
        <f t="shared" si="3"/>
        <v>36359</v>
      </c>
      <c r="N28" s="41">
        <f aca="true" t="shared" si="4" ref="N28:T28">SUM(N9:N27)</f>
        <v>56024</v>
      </c>
      <c r="O28" s="41">
        <f t="shared" si="4"/>
        <v>-37439</v>
      </c>
      <c r="P28" s="41">
        <f t="shared" si="4"/>
        <v>-38461</v>
      </c>
      <c r="Q28" s="97">
        <f t="shared" si="4"/>
        <v>16483</v>
      </c>
      <c r="R28" s="41">
        <f t="shared" si="4"/>
        <v>-127382</v>
      </c>
      <c r="S28" s="41">
        <f t="shared" si="4"/>
        <v>-181342.68044999987</v>
      </c>
      <c r="T28" s="97">
        <f t="shared" si="4"/>
        <v>-308724.68044999987</v>
      </c>
      <c r="U28" s="85"/>
      <c r="V28" s="85"/>
      <c r="W28" s="85"/>
    </row>
    <row r="29" spans="1:20" ht="12.75">
      <c r="A29" s="42" t="s">
        <v>41</v>
      </c>
      <c r="B29" s="11"/>
      <c r="C29" s="12"/>
      <c r="D29" s="12"/>
      <c r="E29" s="12"/>
      <c r="F29" s="12"/>
      <c r="G29" s="4"/>
      <c r="L29" s="40"/>
      <c r="Q29" s="40"/>
      <c r="T29" s="40"/>
    </row>
    <row r="30" spans="1:20" ht="12.75">
      <c r="A30" s="36"/>
      <c r="B30" s="12" t="s">
        <v>103</v>
      </c>
      <c r="C30" s="12"/>
      <c r="D30" s="12"/>
      <c r="E30" s="12"/>
      <c r="F30" s="12"/>
      <c r="G30" s="4"/>
      <c r="H30" s="68">
        <v>-21193</v>
      </c>
      <c r="I30" s="68">
        <v>-14023</v>
      </c>
      <c r="J30" s="68">
        <v>-15471</v>
      </c>
      <c r="K30" s="68">
        <v>-15240</v>
      </c>
      <c r="L30" s="40">
        <f aca="true" t="shared" si="5" ref="L30:L35">SUM(H30:K30)</f>
        <v>-65927</v>
      </c>
      <c r="M30" s="68">
        <v>-14914</v>
      </c>
      <c r="N30" s="68">
        <v>-20981</v>
      </c>
      <c r="O30" s="68">
        <v>-15530</v>
      </c>
      <c r="P30" s="68">
        <v>-23365</v>
      </c>
      <c r="Q30" s="40">
        <f aca="true" t="shared" si="6" ref="Q30:Q35">SUM(M30:P30)</f>
        <v>-74790</v>
      </c>
      <c r="R30" s="68">
        <v>-22906</v>
      </c>
      <c r="S30" s="139">
        <v>-19786</v>
      </c>
      <c r="T30" s="40">
        <f aca="true" t="shared" si="7" ref="T30:T35">SUM(R30:S30)</f>
        <v>-42692</v>
      </c>
    </row>
    <row r="31" spans="1:20" ht="12.75">
      <c r="A31" s="36"/>
      <c r="B31" s="12" t="s">
        <v>45</v>
      </c>
      <c r="C31" s="12"/>
      <c r="D31" s="12"/>
      <c r="E31" s="12"/>
      <c r="F31" s="12"/>
      <c r="G31" s="4"/>
      <c r="H31" s="68">
        <v>-12118</v>
      </c>
      <c r="I31" s="68">
        <v>-8088</v>
      </c>
      <c r="J31" s="68">
        <v>-10828</v>
      </c>
      <c r="K31" s="68">
        <v>-23109</v>
      </c>
      <c r="L31" s="40">
        <f t="shared" si="5"/>
        <v>-54143</v>
      </c>
      <c r="M31" s="68">
        <v>-13334</v>
      </c>
      <c r="N31" s="68">
        <v>-19869</v>
      </c>
      <c r="O31" s="68">
        <v>-21032</v>
      </c>
      <c r="P31" s="68">
        <v>-15491</v>
      </c>
      <c r="Q31" s="40">
        <f t="shared" si="6"/>
        <v>-69726</v>
      </c>
      <c r="R31" s="68">
        <v>-13036</v>
      </c>
      <c r="S31" s="139">
        <v>-27538</v>
      </c>
      <c r="T31" s="40">
        <f t="shared" si="7"/>
        <v>-40574</v>
      </c>
    </row>
    <row r="32" spans="1:20" ht="12.75">
      <c r="A32" s="36"/>
      <c r="B32" s="12" t="s">
        <v>46</v>
      </c>
      <c r="C32" s="12"/>
      <c r="D32" s="12"/>
      <c r="E32" s="12"/>
      <c r="F32" s="12"/>
      <c r="G32" s="4"/>
      <c r="H32" s="68">
        <v>4050</v>
      </c>
      <c r="I32" s="68">
        <v>1087</v>
      </c>
      <c r="J32" s="68">
        <v>-1329</v>
      </c>
      <c r="K32" s="68">
        <v>2131</v>
      </c>
      <c r="L32" s="40">
        <f t="shared" si="5"/>
        <v>5939</v>
      </c>
      <c r="M32" s="68">
        <v>295</v>
      </c>
      <c r="N32" s="68">
        <v>1129</v>
      </c>
      <c r="O32" s="68">
        <v>341</v>
      </c>
      <c r="P32" s="68">
        <v>-431</v>
      </c>
      <c r="Q32" s="40">
        <f t="shared" si="6"/>
        <v>1334</v>
      </c>
      <c r="R32" s="68">
        <v>225</v>
      </c>
      <c r="S32" s="139">
        <v>-639</v>
      </c>
      <c r="T32" s="40">
        <f t="shared" si="7"/>
        <v>-414</v>
      </c>
    </row>
    <row r="33" spans="1:20" ht="12.75">
      <c r="A33" s="35"/>
      <c r="B33" s="12" t="s">
        <v>42</v>
      </c>
      <c r="C33" s="12"/>
      <c r="D33" s="12"/>
      <c r="E33" s="12"/>
      <c r="F33" s="12"/>
      <c r="G33" s="4"/>
      <c r="H33" s="68">
        <v>-235623</v>
      </c>
      <c r="I33" s="68">
        <v>-146050</v>
      </c>
      <c r="J33" s="68">
        <v>-116116</v>
      </c>
      <c r="K33" s="68">
        <v>-52475</v>
      </c>
      <c r="L33" s="40">
        <f t="shared" si="5"/>
        <v>-550264</v>
      </c>
      <c r="M33" s="68">
        <v>-60546</v>
      </c>
      <c r="N33" s="68">
        <v>-170908</v>
      </c>
      <c r="O33" s="108">
        <v>-123883</v>
      </c>
      <c r="P33" s="108">
        <v>-71597</v>
      </c>
      <c r="Q33" s="40">
        <f t="shared" si="6"/>
        <v>-426934</v>
      </c>
      <c r="R33" s="68">
        <v>-90940</v>
      </c>
      <c r="S33" s="139">
        <v>-67949</v>
      </c>
      <c r="T33" s="40">
        <f t="shared" si="7"/>
        <v>-158889</v>
      </c>
    </row>
    <row r="34" spans="1:20" ht="12.75">
      <c r="A34" s="35"/>
      <c r="B34" s="12" t="s">
        <v>43</v>
      </c>
      <c r="C34" s="12"/>
      <c r="D34" s="12"/>
      <c r="E34" s="12"/>
      <c r="F34" s="12"/>
      <c r="G34" s="4"/>
      <c r="H34" s="68">
        <v>81228</v>
      </c>
      <c r="I34" s="68">
        <v>33979</v>
      </c>
      <c r="J34" s="68">
        <v>81185</v>
      </c>
      <c r="K34" s="68">
        <v>151110</v>
      </c>
      <c r="L34" s="40">
        <f t="shared" si="5"/>
        <v>347502</v>
      </c>
      <c r="M34" s="68">
        <v>143048</v>
      </c>
      <c r="N34" s="68">
        <v>89662</v>
      </c>
      <c r="O34" s="108">
        <v>107568</v>
      </c>
      <c r="P34" s="108">
        <v>45022</v>
      </c>
      <c r="Q34" s="40">
        <f t="shared" si="6"/>
        <v>385300</v>
      </c>
      <c r="R34" s="68">
        <v>51948</v>
      </c>
      <c r="S34" s="139">
        <v>48412</v>
      </c>
      <c r="T34" s="40">
        <f t="shared" si="7"/>
        <v>100360</v>
      </c>
    </row>
    <row r="35" spans="1:20" ht="12.75">
      <c r="A35" s="35"/>
      <c r="B35" s="12" t="s">
        <v>44</v>
      </c>
      <c r="C35" s="12"/>
      <c r="D35" s="12"/>
      <c r="E35" s="12"/>
      <c r="F35" s="12"/>
      <c r="G35" s="4"/>
      <c r="H35" s="68">
        <v>4420</v>
      </c>
      <c r="I35" s="68">
        <v>5410</v>
      </c>
      <c r="J35" s="68">
        <v>48890</v>
      </c>
      <c r="K35" s="68">
        <v>2205</v>
      </c>
      <c r="L35" s="40">
        <f t="shared" si="5"/>
        <v>60925</v>
      </c>
      <c r="M35" s="68">
        <v>3090</v>
      </c>
      <c r="N35" s="68">
        <v>92014</v>
      </c>
      <c r="O35" s="108">
        <v>32125</v>
      </c>
      <c r="P35" s="108">
        <v>14721</v>
      </c>
      <c r="Q35" s="40">
        <f t="shared" si="6"/>
        <v>141950</v>
      </c>
      <c r="R35" s="68">
        <v>31887</v>
      </c>
      <c r="S35" s="139">
        <v>19170</v>
      </c>
      <c r="T35" s="40">
        <f t="shared" si="7"/>
        <v>51057</v>
      </c>
    </row>
    <row r="36" spans="1:23" ht="12.75">
      <c r="A36" s="35"/>
      <c r="B36" s="12"/>
      <c r="C36" s="12"/>
      <c r="D36" s="12"/>
      <c r="E36" s="12"/>
      <c r="F36" s="12"/>
      <c r="G36" s="12" t="s">
        <v>104</v>
      </c>
      <c r="H36" s="41">
        <f>SUM(H30:H35)</f>
        <v>-179236</v>
      </c>
      <c r="I36" s="41">
        <f>SUM(I30:I35)</f>
        <v>-127685</v>
      </c>
      <c r="J36" s="41">
        <f>SUM(J30:J35)</f>
        <v>-13669</v>
      </c>
      <c r="K36" s="41">
        <f>SUM(K30:K35)</f>
        <v>64622</v>
      </c>
      <c r="L36" s="97">
        <f aca="true" t="shared" si="8" ref="L36:Q36">SUM(L30:L35)</f>
        <v>-255968</v>
      </c>
      <c r="M36" s="41">
        <f t="shared" si="8"/>
        <v>57639</v>
      </c>
      <c r="N36" s="41">
        <f t="shared" si="8"/>
        <v>-28953</v>
      </c>
      <c r="O36" s="41">
        <f t="shared" si="8"/>
        <v>-20411</v>
      </c>
      <c r="P36" s="41">
        <f t="shared" si="8"/>
        <v>-51141</v>
      </c>
      <c r="Q36" s="97">
        <f t="shared" si="8"/>
        <v>-42866</v>
      </c>
      <c r="R36" s="41">
        <f>SUM(R30:R35)</f>
        <v>-42822</v>
      </c>
      <c r="S36" s="41">
        <f>SUM(S30:S35)</f>
        <v>-48330</v>
      </c>
      <c r="T36" s="97">
        <f>SUM(T30:T35)</f>
        <v>-91152</v>
      </c>
      <c r="U36" s="84"/>
      <c r="V36" s="84"/>
      <c r="W36" s="84"/>
    </row>
    <row r="37" spans="1:20" ht="12.75">
      <c r="A37" s="42" t="s">
        <v>47</v>
      </c>
      <c r="B37" s="12"/>
      <c r="C37" s="12"/>
      <c r="D37" s="12"/>
      <c r="E37" s="12"/>
      <c r="F37" s="12"/>
      <c r="G37" s="4"/>
      <c r="L37" s="40"/>
      <c r="Q37" s="40"/>
      <c r="T37" s="40"/>
    </row>
    <row r="38" spans="1:20" ht="12.75">
      <c r="A38" s="14"/>
      <c r="B38" s="12" t="s">
        <v>95</v>
      </c>
      <c r="C38" s="12"/>
      <c r="D38" s="12"/>
      <c r="E38" s="12"/>
      <c r="F38" s="12"/>
      <c r="G38" s="4"/>
      <c r="H38" s="68">
        <v>39146</v>
      </c>
      <c r="I38" s="68">
        <v>28846</v>
      </c>
      <c r="J38" s="68">
        <v>25561</v>
      </c>
      <c r="K38" s="68">
        <v>31004</v>
      </c>
      <c r="L38" s="40">
        <f aca="true" t="shared" si="9" ref="L38:L43">SUM(H38:K38)</f>
        <v>124557</v>
      </c>
      <c r="M38" s="68">
        <v>32448</v>
      </c>
      <c r="N38" s="68">
        <v>14469</v>
      </c>
      <c r="O38" s="68">
        <v>9877</v>
      </c>
      <c r="P38" s="68">
        <v>3750</v>
      </c>
      <c r="Q38" s="40">
        <f aca="true" t="shared" si="10" ref="Q38:Q43">SUM(M38:P38)</f>
        <v>60544</v>
      </c>
      <c r="R38" s="68">
        <v>10916</v>
      </c>
      <c r="S38" s="139">
        <v>23804</v>
      </c>
      <c r="T38" s="40">
        <f aca="true" t="shared" si="11" ref="T38:T43">SUM(R38:S38)</f>
        <v>34720</v>
      </c>
    </row>
    <row r="39" spans="1:20" ht="12.75">
      <c r="A39" s="110"/>
      <c r="B39" s="12" t="s">
        <v>106</v>
      </c>
      <c r="C39" s="12"/>
      <c r="D39" s="12"/>
      <c r="E39" s="12"/>
      <c r="F39" s="12"/>
      <c r="G39" s="109"/>
      <c r="H39" s="68">
        <v>500000</v>
      </c>
      <c r="I39" s="68"/>
      <c r="J39" s="68"/>
      <c r="K39" s="68"/>
      <c r="L39" s="40">
        <f t="shared" si="9"/>
        <v>500000</v>
      </c>
      <c r="M39" s="68">
        <v>400000</v>
      </c>
      <c r="N39" s="68">
        <v>0</v>
      </c>
      <c r="O39" s="68">
        <v>0</v>
      </c>
      <c r="P39" s="68">
        <v>0</v>
      </c>
      <c r="Q39" s="40">
        <f t="shared" si="10"/>
        <v>400000</v>
      </c>
      <c r="R39" s="68">
        <v>1500000</v>
      </c>
      <c r="S39" s="139">
        <v>0</v>
      </c>
      <c r="T39" s="40">
        <f t="shared" si="11"/>
        <v>1500000</v>
      </c>
    </row>
    <row r="40" spans="1:20" ht="12.75">
      <c r="A40" s="14"/>
      <c r="B40" s="12" t="s">
        <v>105</v>
      </c>
      <c r="C40" s="12"/>
      <c r="D40" s="12"/>
      <c r="E40" s="12"/>
      <c r="F40" s="12"/>
      <c r="G40" s="4"/>
      <c r="H40" s="68">
        <v>-9414</v>
      </c>
      <c r="I40" s="68">
        <v>0</v>
      </c>
      <c r="J40" s="68">
        <v>0</v>
      </c>
      <c r="K40" s="68">
        <v>0</v>
      </c>
      <c r="L40" s="40">
        <f t="shared" si="9"/>
        <v>-9414</v>
      </c>
      <c r="M40" s="68">
        <v>-6727</v>
      </c>
      <c r="N40" s="68">
        <v>-353</v>
      </c>
      <c r="O40" s="68">
        <v>0</v>
      </c>
      <c r="P40" s="68">
        <v>0</v>
      </c>
      <c r="Q40" s="40">
        <f t="shared" si="10"/>
        <v>-7080</v>
      </c>
      <c r="R40" s="68">
        <v>-17232</v>
      </c>
      <c r="S40" s="139">
        <v>-397</v>
      </c>
      <c r="T40" s="40">
        <f t="shared" si="11"/>
        <v>-17629</v>
      </c>
    </row>
    <row r="41" spans="1:20" ht="12.75">
      <c r="A41" s="110"/>
      <c r="B41" s="12" t="s">
        <v>96</v>
      </c>
      <c r="C41" s="12"/>
      <c r="D41" s="12"/>
      <c r="E41" s="12"/>
      <c r="F41" s="12"/>
      <c r="G41" s="109"/>
      <c r="H41" s="68">
        <v>-219362</v>
      </c>
      <c r="I41" s="68">
        <v>0</v>
      </c>
      <c r="J41" s="68">
        <v>0</v>
      </c>
      <c r="K41" s="68">
        <v>0</v>
      </c>
      <c r="L41" s="40">
        <f t="shared" si="9"/>
        <v>-219362</v>
      </c>
      <c r="M41" s="68">
        <v>0</v>
      </c>
      <c r="N41" s="68">
        <v>0</v>
      </c>
      <c r="O41" s="68">
        <v>0</v>
      </c>
      <c r="P41" s="68">
        <v>0</v>
      </c>
      <c r="Q41" s="40">
        <f t="shared" si="10"/>
        <v>0</v>
      </c>
      <c r="R41" s="68">
        <v>0</v>
      </c>
      <c r="S41" s="139">
        <v>0</v>
      </c>
      <c r="T41" s="40">
        <f t="shared" si="11"/>
        <v>0</v>
      </c>
    </row>
    <row r="42" spans="1:20" ht="12.75">
      <c r="A42" s="14"/>
      <c r="B42" s="12" t="s">
        <v>38</v>
      </c>
      <c r="C42" s="12"/>
      <c r="D42" s="12"/>
      <c r="E42" s="12"/>
      <c r="F42" s="12"/>
      <c r="G42" s="4"/>
      <c r="H42" s="68">
        <v>11615</v>
      </c>
      <c r="I42" s="68">
        <v>20368</v>
      </c>
      <c r="J42" s="68">
        <v>20492</v>
      </c>
      <c r="K42" s="68">
        <v>29188</v>
      </c>
      <c r="L42" s="40">
        <f t="shared" si="9"/>
        <v>81663</v>
      </c>
      <c r="M42" s="68">
        <v>32732</v>
      </c>
      <c r="N42" s="68">
        <v>14628</v>
      </c>
      <c r="O42" s="68">
        <v>21060</v>
      </c>
      <c r="P42" s="68">
        <v>20921</v>
      </c>
      <c r="Q42" s="40">
        <f t="shared" si="10"/>
        <v>89341</v>
      </c>
      <c r="R42" s="68">
        <v>29001</v>
      </c>
      <c r="S42" s="153">
        <v>39427</v>
      </c>
      <c r="T42" s="40">
        <f t="shared" si="11"/>
        <v>68428</v>
      </c>
    </row>
    <row r="43" spans="1:20" ht="12.75">
      <c r="A43" s="42"/>
      <c r="B43" s="12" t="s">
        <v>48</v>
      </c>
      <c r="C43" s="12"/>
      <c r="D43" s="12"/>
      <c r="E43" s="12"/>
      <c r="F43" s="12"/>
      <c r="G43" s="4"/>
      <c r="H43" s="68">
        <v>-403</v>
      </c>
      <c r="I43" s="68">
        <v>-255</v>
      </c>
      <c r="J43" s="68">
        <v>-258</v>
      </c>
      <c r="K43" s="68">
        <v>-264</v>
      </c>
      <c r="L43" s="40">
        <f t="shared" si="9"/>
        <v>-1180</v>
      </c>
      <c r="M43" s="68">
        <v>-267</v>
      </c>
      <c r="N43" s="68">
        <v>-271</v>
      </c>
      <c r="O43" s="68">
        <v>-275</v>
      </c>
      <c r="P43" s="68">
        <v>-280</v>
      </c>
      <c r="Q43" s="40">
        <f t="shared" si="10"/>
        <v>-1093</v>
      </c>
      <c r="R43" s="68">
        <v>-251</v>
      </c>
      <c r="S43" s="153">
        <v>-287</v>
      </c>
      <c r="T43" s="40">
        <f t="shared" si="11"/>
        <v>-538</v>
      </c>
    </row>
    <row r="44" spans="1:23" ht="12.75">
      <c r="A44" s="14"/>
      <c r="B44" s="12"/>
      <c r="C44" s="12"/>
      <c r="D44" s="12"/>
      <c r="E44" s="12"/>
      <c r="F44" s="12"/>
      <c r="G44" s="12" t="s">
        <v>112</v>
      </c>
      <c r="H44" s="41">
        <f aca="true" t="shared" si="12" ref="H44:N44">SUM(H38:H43)</f>
        <v>321582</v>
      </c>
      <c r="I44" s="41">
        <f t="shared" si="12"/>
        <v>48959</v>
      </c>
      <c r="J44" s="41">
        <f t="shared" si="12"/>
        <v>45795</v>
      </c>
      <c r="K44" s="41">
        <f t="shared" si="12"/>
        <v>59928</v>
      </c>
      <c r="L44" s="97">
        <f t="shared" si="12"/>
        <v>476264</v>
      </c>
      <c r="M44" s="41">
        <f t="shared" si="12"/>
        <v>458186</v>
      </c>
      <c r="N44" s="41">
        <f t="shared" si="12"/>
        <v>28473</v>
      </c>
      <c r="O44" s="41">
        <f aca="true" t="shared" si="13" ref="O44:T44">SUM(O38:O43)</f>
        <v>30662</v>
      </c>
      <c r="P44" s="41">
        <f t="shared" si="13"/>
        <v>24391</v>
      </c>
      <c r="Q44" s="97">
        <f t="shared" si="13"/>
        <v>541712</v>
      </c>
      <c r="R44" s="41">
        <f t="shared" si="13"/>
        <v>1522434</v>
      </c>
      <c r="S44" s="41">
        <f t="shared" si="13"/>
        <v>62547</v>
      </c>
      <c r="T44" s="97">
        <f t="shared" si="13"/>
        <v>1584981</v>
      </c>
      <c r="U44" s="84"/>
      <c r="V44" s="84"/>
      <c r="W44" s="84"/>
    </row>
    <row r="45" spans="1:20" ht="12.75">
      <c r="A45" s="14"/>
      <c r="B45" s="12"/>
      <c r="C45" s="12"/>
      <c r="D45" s="12"/>
      <c r="E45" s="12"/>
      <c r="F45" s="12"/>
      <c r="G45" s="12"/>
      <c r="H45" s="108"/>
      <c r="I45" s="108"/>
      <c r="J45" s="108"/>
      <c r="K45" s="108"/>
      <c r="L45" s="40"/>
      <c r="M45" s="108"/>
      <c r="N45" s="108"/>
      <c r="O45" s="108"/>
      <c r="P45" s="108"/>
      <c r="Q45" s="40"/>
      <c r="R45" s="108"/>
      <c r="S45" s="138"/>
      <c r="T45" s="40"/>
    </row>
    <row r="46" spans="1:20" ht="12.75">
      <c r="A46" s="14" t="s">
        <v>83</v>
      </c>
      <c r="B46" s="12"/>
      <c r="C46" s="12"/>
      <c r="D46" s="12"/>
      <c r="E46" s="12"/>
      <c r="F46" s="12"/>
      <c r="G46" s="12"/>
      <c r="H46" s="108">
        <v>-2336</v>
      </c>
      <c r="I46" s="108">
        <v>-2590</v>
      </c>
      <c r="J46" s="108">
        <v>1559</v>
      </c>
      <c r="K46" s="108">
        <v>-86</v>
      </c>
      <c r="L46" s="40">
        <f>SUM(H46:K46)</f>
        <v>-3453</v>
      </c>
      <c r="M46" s="108">
        <v>301</v>
      </c>
      <c r="N46" s="108">
        <v>1250</v>
      </c>
      <c r="O46" s="108">
        <v>-3839</v>
      </c>
      <c r="P46" s="108">
        <v>-4398</v>
      </c>
      <c r="Q46" s="40">
        <f>SUM(M46:P46)</f>
        <v>-6686</v>
      </c>
      <c r="R46" s="108">
        <v>-11061</v>
      </c>
      <c r="S46" s="138">
        <v>6221</v>
      </c>
      <c r="T46" s="40">
        <f>SUM(R46:S46)</f>
        <v>-4840</v>
      </c>
    </row>
    <row r="47" spans="1:23" ht="12.75">
      <c r="A47" s="14" t="s">
        <v>49</v>
      </c>
      <c r="B47" s="12"/>
      <c r="C47" s="12"/>
      <c r="D47" s="12"/>
      <c r="E47" s="12"/>
      <c r="F47" s="12"/>
      <c r="G47" s="4"/>
      <c r="H47" s="108">
        <f>H28+H36+H44+H46</f>
        <v>127760</v>
      </c>
      <c r="I47" s="108">
        <v>-47373</v>
      </c>
      <c r="J47" s="108">
        <f>J28+J36+J44+J46</f>
        <v>68378</v>
      </c>
      <c r="K47" s="108">
        <v>165909</v>
      </c>
      <c r="L47" s="40">
        <f aca="true" t="shared" si="14" ref="L47:Q47">L28+L36+L44+L46</f>
        <v>314674</v>
      </c>
      <c r="M47" s="108">
        <f t="shared" si="14"/>
        <v>552485</v>
      </c>
      <c r="N47" s="108">
        <f t="shared" si="14"/>
        <v>56794</v>
      </c>
      <c r="O47" s="108">
        <f t="shared" si="14"/>
        <v>-31027</v>
      </c>
      <c r="P47" s="108">
        <f t="shared" si="14"/>
        <v>-69609</v>
      </c>
      <c r="Q47" s="40">
        <f t="shared" si="14"/>
        <v>508643</v>
      </c>
      <c r="R47" s="108">
        <f>R28+R36+R44+R46</f>
        <v>1341169</v>
      </c>
      <c r="S47" s="138">
        <f>S28+S36+S44+S46</f>
        <v>-160904.68044999987</v>
      </c>
      <c r="T47" s="40">
        <f>T28+T36+T44+T46</f>
        <v>1180264.3195500001</v>
      </c>
      <c r="U47" s="84"/>
      <c r="V47" s="84"/>
      <c r="W47" s="84"/>
    </row>
    <row r="48" spans="1:20" ht="12.75">
      <c r="A48" s="14" t="s">
        <v>50</v>
      </c>
      <c r="B48" s="12"/>
      <c r="C48" s="12"/>
      <c r="D48" s="12"/>
      <c r="E48" s="12"/>
      <c r="F48" s="12"/>
      <c r="G48" s="4"/>
      <c r="H48" s="108">
        <v>290291</v>
      </c>
      <c r="I48" s="108">
        <v>418051</v>
      </c>
      <c r="J48" s="108">
        <v>370678</v>
      </c>
      <c r="K48" s="108">
        <v>439056</v>
      </c>
      <c r="L48" s="40">
        <f>H48</f>
        <v>290291</v>
      </c>
      <c r="M48" s="108">
        <f>L49</f>
        <v>604965</v>
      </c>
      <c r="N48" s="108">
        <f>M49</f>
        <v>1157450</v>
      </c>
      <c r="O48" s="108">
        <f>N49</f>
        <v>1214244</v>
      </c>
      <c r="P48" s="108">
        <f>O49</f>
        <v>1183217</v>
      </c>
      <c r="Q48" s="40">
        <f>L49</f>
        <v>604965</v>
      </c>
      <c r="R48" s="108">
        <f>Q49</f>
        <v>1113608</v>
      </c>
      <c r="S48" s="138">
        <f>R49</f>
        <v>2454777</v>
      </c>
      <c r="T48" s="40">
        <f>Q49</f>
        <v>1113608</v>
      </c>
    </row>
    <row r="49" spans="1:23" ht="13.5" thickBot="1">
      <c r="A49" s="43" t="s">
        <v>51</v>
      </c>
      <c r="B49" s="12"/>
      <c r="C49" s="12"/>
      <c r="D49" s="12"/>
      <c r="E49" s="12"/>
      <c r="F49" s="12"/>
      <c r="G49" s="4"/>
      <c r="H49" s="44">
        <f aca="true" t="shared" si="15" ref="H49:M49">SUM(H47:H48)</f>
        <v>418051</v>
      </c>
      <c r="I49" s="44">
        <f t="shared" si="15"/>
        <v>370678</v>
      </c>
      <c r="J49" s="44">
        <f t="shared" si="15"/>
        <v>439056</v>
      </c>
      <c r="K49" s="44">
        <f t="shared" si="15"/>
        <v>604965</v>
      </c>
      <c r="L49" s="98">
        <f t="shared" si="15"/>
        <v>604965</v>
      </c>
      <c r="M49" s="44">
        <f t="shared" si="15"/>
        <v>1157450</v>
      </c>
      <c r="N49" s="44">
        <f aca="true" t="shared" si="16" ref="N49:T49">SUM(N47:N48)</f>
        <v>1214244</v>
      </c>
      <c r="O49" s="44">
        <f t="shared" si="16"/>
        <v>1183217</v>
      </c>
      <c r="P49" s="44">
        <f t="shared" si="16"/>
        <v>1113608</v>
      </c>
      <c r="Q49" s="98">
        <f t="shared" si="16"/>
        <v>1113608</v>
      </c>
      <c r="R49" s="44">
        <f t="shared" si="16"/>
        <v>2454777</v>
      </c>
      <c r="S49" s="44">
        <f t="shared" si="16"/>
        <v>2293872.31955</v>
      </c>
      <c r="T49" s="98">
        <f t="shared" si="16"/>
        <v>2293872.31955</v>
      </c>
      <c r="U49" s="84"/>
      <c r="V49" s="84"/>
      <c r="W49" s="84"/>
    </row>
    <row r="50" spans="1:20" ht="12.75">
      <c r="A50" s="45"/>
      <c r="B50" s="12"/>
      <c r="C50" s="12"/>
      <c r="D50" s="12"/>
      <c r="E50" s="12"/>
      <c r="F50" s="12"/>
      <c r="G50" s="4"/>
      <c r="L50" s="40"/>
      <c r="Q50" s="40"/>
      <c r="T50" s="40"/>
    </row>
    <row r="51" spans="1:20" ht="12.75">
      <c r="A51" s="46" t="s">
        <v>52</v>
      </c>
      <c r="B51" s="7"/>
      <c r="C51" s="7"/>
      <c r="D51" s="12"/>
      <c r="E51" s="12"/>
      <c r="F51" s="12"/>
      <c r="G51" s="4"/>
      <c r="L51" s="47"/>
      <c r="Q51" s="47"/>
      <c r="T51" s="47"/>
    </row>
    <row r="52" spans="1:20" ht="12.75">
      <c r="A52" s="48"/>
      <c r="B52" s="12" t="s">
        <v>89</v>
      </c>
      <c r="C52" s="7"/>
      <c r="D52" s="12"/>
      <c r="E52" s="12"/>
      <c r="F52" s="12"/>
      <c r="G52" s="4"/>
      <c r="H52" s="38">
        <f>H28</f>
        <v>-12250</v>
      </c>
      <c r="I52" s="38">
        <f>I28</f>
        <v>33943</v>
      </c>
      <c r="J52" s="38">
        <f>J28</f>
        <v>34693</v>
      </c>
      <c r="K52" s="38">
        <v>41445</v>
      </c>
      <c r="L52" s="39">
        <f aca="true" t="shared" si="17" ref="L52:Q52">L28</f>
        <v>97831</v>
      </c>
      <c r="M52" s="38">
        <f t="shared" si="17"/>
        <v>36359</v>
      </c>
      <c r="N52" s="38">
        <f t="shared" si="17"/>
        <v>56024</v>
      </c>
      <c r="O52" s="38">
        <f t="shared" si="17"/>
        <v>-37439</v>
      </c>
      <c r="P52" s="38">
        <f t="shared" si="17"/>
        <v>-38461</v>
      </c>
      <c r="Q52" s="39">
        <f t="shared" si="17"/>
        <v>16483</v>
      </c>
      <c r="R52" s="38">
        <f>R28</f>
        <v>-127382</v>
      </c>
      <c r="S52" s="38">
        <f>S28</f>
        <v>-181342.68044999987</v>
      </c>
      <c r="T52" s="39">
        <f>T28</f>
        <v>-308724.68044999987</v>
      </c>
    </row>
    <row r="53" spans="1:20" ht="12.75">
      <c r="A53" s="49"/>
      <c r="B53" s="12" t="s">
        <v>103</v>
      </c>
      <c r="C53" s="12"/>
      <c r="D53" s="12"/>
      <c r="E53" s="12"/>
      <c r="F53" s="12"/>
      <c r="G53" s="4"/>
      <c r="H53" s="108">
        <f aca="true" t="shared" si="18" ref="H53:J55">H30</f>
        <v>-21193</v>
      </c>
      <c r="I53" s="108">
        <f t="shared" si="18"/>
        <v>-14023</v>
      </c>
      <c r="J53" s="108">
        <f t="shared" si="18"/>
        <v>-15471</v>
      </c>
      <c r="K53" s="108">
        <v>-15240</v>
      </c>
      <c r="L53" s="50">
        <f aca="true" t="shared" si="19" ref="L53:M55">L30</f>
        <v>-65927</v>
      </c>
      <c r="M53" s="108">
        <f t="shared" si="19"/>
        <v>-14914</v>
      </c>
      <c r="N53" s="108">
        <f>N30</f>
        <v>-20981</v>
      </c>
      <c r="O53" s="108">
        <f aca="true" t="shared" si="20" ref="O53:R55">O30</f>
        <v>-15530</v>
      </c>
      <c r="P53" s="108">
        <f t="shared" si="20"/>
        <v>-23365</v>
      </c>
      <c r="Q53" s="50">
        <f t="shared" si="20"/>
        <v>-74790</v>
      </c>
      <c r="R53" s="108">
        <f t="shared" si="20"/>
        <v>-22906</v>
      </c>
      <c r="S53" s="138">
        <f aca="true" t="shared" si="21" ref="S53:T55">S30</f>
        <v>-19786</v>
      </c>
      <c r="T53" s="50">
        <f t="shared" si="21"/>
        <v>-42692</v>
      </c>
    </row>
    <row r="54" spans="1:20" ht="12.75">
      <c r="A54" s="49"/>
      <c r="B54" s="12" t="s">
        <v>45</v>
      </c>
      <c r="C54" s="12"/>
      <c r="D54" s="12"/>
      <c r="E54" s="12"/>
      <c r="F54" s="12"/>
      <c r="G54" s="4"/>
      <c r="H54" s="108">
        <f t="shared" si="18"/>
        <v>-12118</v>
      </c>
      <c r="I54" s="108">
        <f t="shared" si="18"/>
        <v>-8088</v>
      </c>
      <c r="J54" s="108">
        <f t="shared" si="18"/>
        <v>-10828</v>
      </c>
      <c r="K54" s="108">
        <v>-23109</v>
      </c>
      <c r="L54" s="50">
        <f t="shared" si="19"/>
        <v>-54143</v>
      </c>
      <c r="M54" s="108">
        <f t="shared" si="19"/>
        <v>-13334</v>
      </c>
      <c r="N54" s="108">
        <f>N31</f>
        <v>-19869</v>
      </c>
      <c r="O54" s="108">
        <f t="shared" si="20"/>
        <v>-21032</v>
      </c>
      <c r="P54" s="108">
        <f t="shared" si="20"/>
        <v>-15491</v>
      </c>
      <c r="Q54" s="50">
        <f t="shared" si="20"/>
        <v>-69726</v>
      </c>
      <c r="R54" s="108">
        <f t="shared" si="20"/>
        <v>-13036</v>
      </c>
      <c r="S54" s="138">
        <f t="shared" si="21"/>
        <v>-27538</v>
      </c>
      <c r="T54" s="50">
        <f t="shared" si="21"/>
        <v>-40574</v>
      </c>
    </row>
    <row r="55" spans="1:20" ht="12.75">
      <c r="A55" s="51"/>
      <c r="B55" s="12" t="s">
        <v>46</v>
      </c>
      <c r="C55" s="12"/>
      <c r="D55" s="12"/>
      <c r="E55" s="12"/>
      <c r="F55" s="12"/>
      <c r="G55" s="4"/>
      <c r="H55" s="108">
        <f t="shared" si="18"/>
        <v>4050</v>
      </c>
      <c r="I55" s="108">
        <f t="shared" si="18"/>
        <v>1087</v>
      </c>
      <c r="J55" s="108">
        <f t="shared" si="18"/>
        <v>-1329</v>
      </c>
      <c r="K55" s="108">
        <v>2131</v>
      </c>
      <c r="L55" s="50">
        <f t="shared" si="19"/>
        <v>5939</v>
      </c>
      <c r="M55" s="108">
        <f t="shared" si="19"/>
        <v>295</v>
      </c>
      <c r="N55" s="108">
        <f>N32</f>
        <v>1129</v>
      </c>
      <c r="O55" s="108">
        <f t="shared" si="20"/>
        <v>341</v>
      </c>
      <c r="P55" s="108">
        <f t="shared" si="20"/>
        <v>-431</v>
      </c>
      <c r="Q55" s="50">
        <f t="shared" si="20"/>
        <v>1334</v>
      </c>
      <c r="R55" s="108">
        <f t="shared" si="20"/>
        <v>225</v>
      </c>
      <c r="S55" s="138">
        <f t="shared" si="21"/>
        <v>-639</v>
      </c>
      <c r="T55" s="50">
        <f t="shared" si="21"/>
        <v>-414</v>
      </c>
    </row>
    <row r="56" spans="1:22" ht="13.5" thickBot="1">
      <c r="A56" s="52"/>
      <c r="B56" s="53" t="s">
        <v>53</v>
      </c>
      <c r="C56" s="11"/>
      <c r="D56" s="11"/>
      <c r="E56" s="11"/>
      <c r="F56" s="11"/>
      <c r="G56" s="4"/>
      <c r="H56" s="54">
        <f aca="true" t="shared" si="22" ref="H56:M56">SUM(H52:H55)</f>
        <v>-41511</v>
      </c>
      <c r="I56" s="54">
        <f t="shared" si="22"/>
        <v>12919</v>
      </c>
      <c r="J56" s="54">
        <f t="shared" si="22"/>
        <v>7065</v>
      </c>
      <c r="K56" s="54">
        <f t="shared" si="22"/>
        <v>5227</v>
      </c>
      <c r="L56" s="55">
        <f t="shared" si="22"/>
        <v>-16300</v>
      </c>
      <c r="M56" s="54">
        <f t="shared" si="22"/>
        <v>8406</v>
      </c>
      <c r="N56" s="54">
        <f aca="true" t="shared" si="23" ref="N56:T56">SUM(N52:N55)</f>
        <v>16303</v>
      </c>
      <c r="O56" s="54">
        <f t="shared" si="23"/>
        <v>-73660</v>
      </c>
      <c r="P56" s="54">
        <f t="shared" si="23"/>
        <v>-77748</v>
      </c>
      <c r="Q56" s="55">
        <f t="shared" si="23"/>
        <v>-126699</v>
      </c>
      <c r="R56" s="54">
        <f t="shared" si="23"/>
        <v>-163099</v>
      </c>
      <c r="S56" s="54">
        <f t="shared" si="23"/>
        <v>-229305.68044999987</v>
      </c>
      <c r="T56" s="55">
        <f t="shared" si="23"/>
        <v>-392404.68044999987</v>
      </c>
      <c r="U56" s="85"/>
      <c r="V56" s="85"/>
    </row>
    <row r="57" spans="12:20" ht="12.75">
      <c r="L57" s="37"/>
      <c r="Q57" s="37"/>
      <c r="T57" s="37"/>
    </row>
    <row r="58" spans="12:20" ht="12.75">
      <c r="L58" s="37"/>
      <c r="Q58" s="37"/>
      <c r="T58" s="37"/>
    </row>
    <row r="59" spans="12:20" ht="12.75">
      <c r="L59" s="37"/>
      <c r="Q59" s="37"/>
      <c r="T59" s="37"/>
    </row>
    <row r="60" spans="12:20" ht="12.75">
      <c r="L60" s="37"/>
      <c r="Q60" s="37"/>
      <c r="T60" s="37"/>
    </row>
    <row r="61" spans="12:20" ht="12.75">
      <c r="L61" s="56"/>
      <c r="Q61" s="56"/>
      <c r="T61" s="56"/>
    </row>
    <row r="62" spans="12:20" ht="12.75">
      <c r="L62" s="57"/>
      <c r="Q62" s="57"/>
      <c r="T62" s="57"/>
    </row>
    <row r="63" spans="12:20" ht="12.75">
      <c r="L63" s="58"/>
      <c r="Q63" s="58"/>
      <c r="T63" s="58"/>
    </row>
    <row r="64" spans="12:20" ht="12.75">
      <c r="L64" s="37"/>
      <c r="Q64" s="37"/>
      <c r="T64" s="37"/>
    </row>
    <row r="65" spans="12:20" ht="12.75">
      <c r="L65" s="37"/>
      <c r="Q65" s="37"/>
      <c r="T65" s="37"/>
    </row>
    <row r="66" spans="12:20" ht="12.75">
      <c r="L66" s="37"/>
      <c r="Q66" s="37"/>
      <c r="T66" s="37"/>
    </row>
    <row r="67" spans="12:20" ht="12.75">
      <c r="L67" s="37"/>
      <c r="Q67" s="37"/>
      <c r="T67" s="37"/>
    </row>
    <row r="68" spans="12:20" ht="12.75">
      <c r="L68" s="37"/>
      <c r="Q68" s="37"/>
      <c r="T68" s="37"/>
    </row>
    <row r="69" spans="12:20" ht="12.75">
      <c r="L69" s="37"/>
      <c r="Q69" s="37"/>
      <c r="T69" s="37"/>
    </row>
    <row r="70" spans="12:20" ht="12.75">
      <c r="L70" s="37"/>
      <c r="Q70" s="37"/>
      <c r="T70" s="37"/>
    </row>
    <row r="71" spans="12:20" ht="12.75">
      <c r="L71" s="37"/>
      <c r="Q71" s="37"/>
      <c r="T71" s="37"/>
    </row>
    <row r="72" spans="12:20" ht="12.75">
      <c r="L72" s="37"/>
      <c r="Q72" s="37"/>
      <c r="T72" s="37"/>
    </row>
    <row r="73" spans="12:20" ht="12.75">
      <c r="L73" s="37"/>
      <c r="Q73" s="37"/>
      <c r="T73" s="37"/>
    </row>
    <row r="74" spans="12:20" ht="12.75">
      <c r="L74" s="37"/>
      <c r="Q74" s="37"/>
      <c r="T74" s="37"/>
    </row>
    <row r="75" spans="12:20" ht="12.75">
      <c r="L75" s="37"/>
      <c r="Q75" s="37"/>
      <c r="T75" s="37"/>
    </row>
    <row r="76" spans="12:20" ht="12.75">
      <c r="L76" s="37"/>
      <c r="Q76" s="37"/>
      <c r="T76" s="37"/>
    </row>
    <row r="77" spans="12:20" ht="12.75">
      <c r="L77" s="37"/>
      <c r="Q77" s="37"/>
      <c r="T77" s="37"/>
    </row>
    <row r="78" spans="12:20" ht="12.75">
      <c r="L78" s="37"/>
      <c r="Q78" s="37"/>
      <c r="T78" s="37"/>
    </row>
    <row r="79" spans="12:20" ht="12.75">
      <c r="L79" s="37"/>
      <c r="Q79" s="37"/>
      <c r="T79" s="37"/>
    </row>
    <row r="80" spans="12:20" ht="12.75">
      <c r="L80" s="37"/>
      <c r="Q80" s="37"/>
      <c r="T80" s="37"/>
    </row>
    <row r="81" spans="12:20" ht="12.75">
      <c r="L81" s="37"/>
      <c r="Q81" s="37"/>
      <c r="T81" s="37"/>
    </row>
    <row r="82" spans="12:20" ht="12.75">
      <c r="L82" s="37"/>
      <c r="Q82" s="37"/>
      <c r="T82" s="37"/>
    </row>
    <row r="83" spans="12:20" ht="12.75">
      <c r="L83" s="37"/>
      <c r="Q83" s="37"/>
      <c r="T83" s="37"/>
    </row>
    <row r="84" spans="12:20" ht="12.75">
      <c r="L84" s="37"/>
      <c r="Q84" s="37"/>
      <c r="T84" s="37"/>
    </row>
    <row r="85" spans="12:20" ht="12.75">
      <c r="L85" s="37"/>
      <c r="Q85" s="37"/>
      <c r="T85" s="37"/>
    </row>
    <row r="86" spans="12:20" ht="12.75">
      <c r="L86" s="37"/>
      <c r="Q86" s="37"/>
      <c r="T86" s="37"/>
    </row>
    <row r="87" spans="12:20" ht="12.75">
      <c r="L87" s="37"/>
      <c r="Q87" s="37"/>
      <c r="T87" s="37"/>
    </row>
    <row r="88" spans="12:20" ht="12.75">
      <c r="L88" s="37"/>
      <c r="Q88" s="37"/>
      <c r="T88" s="37"/>
    </row>
    <row r="89" spans="12:20" ht="12.75">
      <c r="L89" s="37"/>
      <c r="Q89" s="37"/>
      <c r="T89" s="37"/>
    </row>
    <row r="90" spans="12:20" ht="12.75">
      <c r="L90" s="37"/>
      <c r="Q90" s="37"/>
      <c r="T90" s="37"/>
    </row>
    <row r="91" spans="12:20" ht="12.75">
      <c r="L91" s="37"/>
      <c r="Q91" s="37"/>
      <c r="T91" s="37"/>
    </row>
    <row r="92" spans="12:20" ht="12.75">
      <c r="L92" s="37"/>
      <c r="Q92" s="37"/>
      <c r="T92" s="37"/>
    </row>
    <row r="93" spans="12:20" ht="12.75">
      <c r="L93" s="37"/>
      <c r="Q93" s="37"/>
      <c r="T93" s="37"/>
    </row>
    <row r="94" spans="12:20" ht="12.75">
      <c r="L94" s="37"/>
      <c r="Q94" s="37"/>
      <c r="T94" s="37"/>
    </row>
    <row r="95" spans="12:20" ht="12.75">
      <c r="L95" s="37"/>
      <c r="Q95" s="37"/>
      <c r="T95" s="37"/>
    </row>
    <row r="96" spans="12:20" ht="12.75">
      <c r="L96" s="37"/>
      <c r="Q96" s="37"/>
      <c r="T96" s="37"/>
    </row>
    <row r="97" spans="12:20" ht="12.75">
      <c r="L97" s="37"/>
      <c r="Q97" s="37"/>
      <c r="T97" s="37"/>
    </row>
    <row r="98" spans="12:20" ht="12.75">
      <c r="L98" s="37"/>
      <c r="Q98" s="37"/>
      <c r="T98" s="37"/>
    </row>
    <row r="99" spans="12:20" ht="12.75">
      <c r="L99" s="37"/>
      <c r="Q99" s="37"/>
      <c r="T99" s="37"/>
    </row>
    <row r="100" spans="12:20" ht="12.75">
      <c r="L100" s="37"/>
      <c r="Q100" s="37"/>
      <c r="T100" s="37"/>
    </row>
    <row r="101" spans="12:20" ht="12.75">
      <c r="L101" s="37"/>
      <c r="Q101" s="37"/>
      <c r="T101" s="37"/>
    </row>
    <row r="102" spans="12:20" ht="12.75">
      <c r="L102" s="37"/>
      <c r="Q102" s="37"/>
      <c r="T102" s="37"/>
    </row>
    <row r="103" spans="12:20" ht="12.75">
      <c r="L103" s="37"/>
      <c r="Q103" s="37"/>
      <c r="T103" s="37"/>
    </row>
    <row r="104" spans="12:20" ht="12.75">
      <c r="L104" s="58"/>
      <c r="Q104" s="58"/>
      <c r="T104" s="58"/>
    </row>
    <row r="105" spans="12:20" ht="12.75">
      <c r="L105" s="37"/>
      <c r="Q105" s="37"/>
      <c r="T105" s="37"/>
    </row>
    <row r="106" spans="12:20" ht="12.75">
      <c r="L106" s="11"/>
      <c r="Q106" s="11"/>
      <c r="T106" s="11"/>
    </row>
    <row r="107" spans="12:20" ht="12.75">
      <c r="L107" s="58"/>
      <c r="Q107" s="58"/>
      <c r="T107" s="58"/>
    </row>
    <row r="108" spans="12:20" ht="12.75">
      <c r="L108" s="37"/>
      <c r="Q108" s="37"/>
      <c r="T108" s="37"/>
    </row>
    <row r="109" spans="12:20" ht="12.75">
      <c r="L109" s="37"/>
      <c r="Q109" s="37"/>
      <c r="T109" s="37"/>
    </row>
    <row r="110" spans="12:20" ht="12.75">
      <c r="L110" s="37"/>
      <c r="Q110" s="37"/>
      <c r="T110" s="37"/>
    </row>
    <row r="111" spans="12:20" ht="12.75">
      <c r="L111" s="37"/>
      <c r="Q111" s="37"/>
      <c r="T111" s="37"/>
    </row>
    <row r="112" spans="12:20" ht="12.75">
      <c r="L112" s="56"/>
      <c r="Q112" s="56"/>
      <c r="T112" s="56"/>
    </row>
    <row r="113" spans="12:20" ht="12.75">
      <c r="L113" s="57"/>
      <c r="Q113" s="57"/>
      <c r="T113" s="57"/>
    </row>
    <row r="114" spans="12:20" ht="12.75">
      <c r="L114" s="58"/>
      <c r="Q114" s="58"/>
      <c r="T114" s="58"/>
    </row>
    <row r="115" spans="12:20" ht="12.75">
      <c r="L115" s="37"/>
      <c r="Q115" s="37"/>
      <c r="T115" s="37"/>
    </row>
    <row r="116" spans="12:20" ht="12.75">
      <c r="L116" s="37"/>
      <c r="Q116" s="37"/>
      <c r="T116" s="37"/>
    </row>
    <row r="117" spans="12:20" ht="12.75">
      <c r="L117" s="37"/>
      <c r="Q117" s="37"/>
      <c r="T117" s="37"/>
    </row>
    <row r="118" spans="12:20" ht="12.75">
      <c r="L118" s="37"/>
      <c r="Q118" s="37"/>
      <c r="T118" s="37"/>
    </row>
    <row r="119" spans="12:20" ht="12.75">
      <c r="L119" s="37"/>
      <c r="Q119" s="37"/>
      <c r="T119" s="37"/>
    </row>
    <row r="120" spans="12:20" ht="12.75">
      <c r="L120" s="37"/>
      <c r="Q120" s="37"/>
      <c r="T120" s="37"/>
    </row>
    <row r="121" spans="12:20" ht="12.75">
      <c r="L121" s="37"/>
      <c r="Q121" s="37"/>
      <c r="T121" s="37"/>
    </row>
    <row r="122" spans="12:20" ht="12.75">
      <c r="L122" s="37"/>
      <c r="Q122" s="37"/>
      <c r="T122" s="37"/>
    </row>
    <row r="123" spans="12:20" ht="12.75">
      <c r="L123" s="37"/>
      <c r="Q123" s="37"/>
      <c r="T123" s="37"/>
    </row>
    <row r="124" spans="12:20" ht="12.75">
      <c r="L124" s="37"/>
      <c r="Q124" s="37"/>
      <c r="T124" s="37"/>
    </row>
    <row r="125" spans="12:20" ht="12.75">
      <c r="L125" s="37"/>
      <c r="Q125" s="37"/>
      <c r="T125" s="37"/>
    </row>
    <row r="126" spans="12:20" ht="12.75">
      <c r="L126" s="37"/>
      <c r="Q126" s="37"/>
      <c r="T126" s="37"/>
    </row>
    <row r="127" spans="12:20" ht="12.75">
      <c r="L127" s="37"/>
      <c r="Q127" s="37"/>
      <c r="T127" s="37"/>
    </row>
    <row r="128" spans="12:20" ht="12.75">
      <c r="L128" s="37"/>
      <c r="Q128" s="37"/>
      <c r="T128" s="37"/>
    </row>
    <row r="129" spans="12:20" ht="12.75">
      <c r="L129" s="37"/>
      <c r="Q129" s="37"/>
      <c r="T129" s="37"/>
    </row>
    <row r="130" spans="12:20" ht="12.75">
      <c r="L130" s="37"/>
      <c r="Q130" s="37"/>
      <c r="T130" s="37"/>
    </row>
    <row r="131" spans="12:20" ht="12.75">
      <c r="L131" s="37"/>
      <c r="Q131" s="37"/>
      <c r="T131" s="37"/>
    </row>
    <row r="132" spans="12:20" ht="12.75">
      <c r="L132" s="37"/>
      <c r="Q132" s="37"/>
      <c r="T132" s="37"/>
    </row>
    <row r="133" spans="12:20" ht="12.75">
      <c r="L133" s="37"/>
      <c r="Q133" s="37"/>
      <c r="T133" s="37"/>
    </row>
    <row r="134" spans="12:20" ht="12.75">
      <c r="L134" s="37"/>
      <c r="Q134" s="37"/>
      <c r="T134" s="37"/>
    </row>
    <row r="135" spans="12:20" ht="12.75">
      <c r="L135" s="37"/>
      <c r="Q135" s="37"/>
      <c r="T135" s="37"/>
    </row>
    <row r="136" spans="12:20" ht="12.75">
      <c r="L136" s="37"/>
      <c r="Q136" s="37"/>
      <c r="T136" s="37"/>
    </row>
    <row r="137" spans="12:20" ht="12.75">
      <c r="L137" s="37"/>
      <c r="Q137" s="37"/>
      <c r="T137" s="37"/>
    </row>
    <row r="138" spans="12:20" ht="12.75">
      <c r="L138" s="37"/>
      <c r="Q138" s="37"/>
      <c r="T138" s="37"/>
    </row>
    <row r="139" spans="12:20" ht="12.75">
      <c r="L139" s="37"/>
      <c r="Q139" s="37"/>
      <c r="T139" s="37"/>
    </row>
    <row r="140" spans="12:20" ht="12.75">
      <c r="L140" s="37"/>
      <c r="Q140" s="37"/>
      <c r="T140" s="37"/>
    </row>
    <row r="141" spans="12:20" ht="12.75">
      <c r="L141" s="37"/>
      <c r="Q141" s="37"/>
      <c r="T141" s="37"/>
    </row>
    <row r="142" spans="12:20" ht="12.75">
      <c r="L142" s="37"/>
      <c r="Q142" s="37"/>
      <c r="T142" s="37"/>
    </row>
    <row r="143" spans="12:20" ht="12.75">
      <c r="L143" s="37"/>
      <c r="Q143" s="37"/>
      <c r="T143" s="37"/>
    </row>
    <row r="144" spans="12:20" ht="12.75">
      <c r="L144" s="37"/>
      <c r="Q144" s="37"/>
      <c r="T144" s="37"/>
    </row>
    <row r="145" spans="12:20" ht="12.75">
      <c r="L145" s="37"/>
      <c r="Q145" s="37"/>
      <c r="T145" s="37"/>
    </row>
    <row r="146" spans="12:20" ht="12.75">
      <c r="L146" s="37"/>
      <c r="Q146" s="37"/>
      <c r="T146" s="37"/>
    </row>
    <row r="147" spans="12:20" ht="12.75">
      <c r="L147" s="37"/>
      <c r="Q147" s="37"/>
      <c r="T147" s="37"/>
    </row>
    <row r="148" spans="12:20" ht="12.75">
      <c r="L148" s="37"/>
      <c r="Q148" s="37"/>
      <c r="T148" s="37"/>
    </row>
    <row r="149" spans="12:20" ht="12.75">
      <c r="L149" s="37"/>
      <c r="Q149" s="37"/>
      <c r="T149" s="37"/>
    </row>
    <row r="150" spans="12:20" ht="12.75">
      <c r="L150" s="37"/>
      <c r="Q150" s="37"/>
      <c r="T150" s="37"/>
    </row>
    <row r="151" spans="12:20" ht="12.75">
      <c r="L151" s="37"/>
      <c r="Q151" s="37"/>
      <c r="T151" s="37"/>
    </row>
    <row r="152" spans="12:20" ht="12.75">
      <c r="L152" s="37"/>
      <c r="Q152" s="37"/>
      <c r="T152" s="37"/>
    </row>
    <row r="153" spans="12:20" ht="12.75">
      <c r="L153" s="37"/>
      <c r="Q153" s="37"/>
      <c r="T153" s="37"/>
    </row>
    <row r="154" spans="12:20" ht="12.75">
      <c r="L154" s="37"/>
      <c r="Q154" s="37"/>
      <c r="T154" s="37"/>
    </row>
    <row r="155" spans="12:20" ht="12.75">
      <c r="L155" s="58"/>
      <c r="Q155" s="58"/>
      <c r="T155" s="58"/>
    </row>
    <row r="156" spans="12:20" ht="12.75">
      <c r="L156" s="37"/>
      <c r="Q156" s="37"/>
      <c r="T156" s="37"/>
    </row>
    <row r="157" spans="12:20" ht="12.75">
      <c r="L157" s="11"/>
      <c r="Q157" s="11"/>
      <c r="T157" s="11"/>
    </row>
    <row r="158" spans="12:20" ht="12.75">
      <c r="L158" s="58"/>
      <c r="Q158" s="58"/>
      <c r="T158" s="58"/>
    </row>
    <row r="159" spans="12:20" ht="12.75">
      <c r="L159" s="37"/>
      <c r="Q159" s="37"/>
      <c r="T159" s="37"/>
    </row>
    <row r="160" spans="12:20" ht="12.75">
      <c r="L160" s="37"/>
      <c r="Q160" s="37"/>
      <c r="T160" s="37"/>
    </row>
    <row r="161" spans="12:20" ht="12.75">
      <c r="L161" s="37"/>
      <c r="Q161" s="37"/>
      <c r="T161" s="37"/>
    </row>
    <row r="162" spans="12:20" ht="12.75">
      <c r="L162" s="37"/>
      <c r="Q162" s="37"/>
      <c r="T162" s="37"/>
    </row>
    <row r="163" spans="12:20" ht="12.75">
      <c r="L163" s="56"/>
      <c r="Q163" s="56"/>
      <c r="T163" s="56"/>
    </row>
    <row r="164" spans="12:20" ht="12.75">
      <c r="L164" s="57"/>
      <c r="Q164" s="57"/>
      <c r="T164" s="57"/>
    </row>
    <row r="165" spans="12:20" ht="12.75">
      <c r="L165" s="58"/>
      <c r="Q165" s="58"/>
      <c r="T165" s="58"/>
    </row>
    <row r="166" spans="12:20" ht="12.75">
      <c r="L166" s="37"/>
      <c r="Q166" s="37"/>
      <c r="T166" s="37"/>
    </row>
    <row r="167" spans="12:20" ht="12.75">
      <c r="L167" s="37"/>
      <c r="Q167" s="37"/>
      <c r="T167" s="37"/>
    </row>
    <row r="168" spans="12:20" ht="12.75">
      <c r="L168" s="37"/>
      <c r="Q168" s="37"/>
      <c r="T168" s="37"/>
    </row>
    <row r="169" spans="12:20" ht="12.75">
      <c r="L169" s="37"/>
      <c r="Q169" s="37"/>
      <c r="T169" s="37"/>
    </row>
    <row r="170" spans="12:20" ht="12.75">
      <c r="L170" s="37"/>
      <c r="Q170" s="37"/>
      <c r="T170" s="37"/>
    </row>
    <row r="171" spans="12:20" ht="12.75">
      <c r="L171" s="37"/>
      <c r="Q171" s="37"/>
      <c r="T171" s="37"/>
    </row>
    <row r="172" spans="12:20" ht="12.75">
      <c r="L172" s="37"/>
      <c r="Q172" s="37"/>
      <c r="T172" s="37"/>
    </row>
    <row r="173" spans="12:20" ht="12.75">
      <c r="L173" s="37"/>
      <c r="Q173" s="37"/>
      <c r="T173" s="37"/>
    </row>
    <row r="174" spans="12:20" ht="12.75">
      <c r="L174" s="37"/>
      <c r="Q174" s="37"/>
      <c r="T174" s="37"/>
    </row>
    <row r="175" spans="12:20" ht="12.75">
      <c r="L175" s="37"/>
      <c r="Q175" s="37"/>
      <c r="T175" s="37"/>
    </row>
    <row r="176" spans="12:20" ht="12.75">
      <c r="L176" s="37"/>
      <c r="Q176" s="37"/>
      <c r="T176" s="37"/>
    </row>
    <row r="177" spans="12:20" ht="12.75">
      <c r="L177" s="37"/>
      <c r="Q177" s="37"/>
      <c r="T177" s="37"/>
    </row>
    <row r="178" spans="12:20" ht="12.75">
      <c r="L178" s="37"/>
      <c r="Q178" s="37"/>
      <c r="T178" s="37"/>
    </row>
    <row r="179" spans="12:20" ht="12.75">
      <c r="L179" s="37"/>
      <c r="Q179" s="37"/>
      <c r="T179" s="37"/>
    </row>
    <row r="180" spans="12:20" ht="12.75">
      <c r="L180" s="37"/>
      <c r="Q180" s="37"/>
      <c r="T180" s="37"/>
    </row>
    <row r="181" spans="12:20" ht="12.75">
      <c r="L181" s="37"/>
      <c r="Q181" s="37"/>
      <c r="T181" s="37"/>
    </row>
    <row r="182" spans="12:20" ht="12.75">
      <c r="L182" s="37"/>
      <c r="Q182" s="37"/>
      <c r="T182" s="37"/>
    </row>
    <row r="183" spans="12:20" ht="12.75">
      <c r="L183" s="37"/>
      <c r="Q183" s="37"/>
      <c r="T183" s="37"/>
    </row>
    <row r="184" spans="12:20" ht="12.75">
      <c r="L184" s="37"/>
      <c r="Q184" s="37"/>
      <c r="T184" s="37"/>
    </row>
    <row r="185" spans="12:20" ht="12.75">
      <c r="L185" s="37"/>
      <c r="Q185" s="37"/>
      <c r="T185" s="37"/>
    </row>
    <row r="186" spans="12:20" ht="12.75">
      <c r="L186" s="37"/>
      <c r="Q186" s="37"/>
      <c r="T186" s="37"/>
    </row>
    <row r="187" spans="12:20" ht="12.75">
      <c r="L187" s="37"/>
      <c r="Q187" s="37"/>
      <c r="T187" s="37"/>
    </row>
    <row r="188" spans="12:20" ht="12.75">
      <c r="L188" s="37"/>
      <c r="Q188" s="37"/>
      <c r="T188" s="37"/>
    </row>
    <row r="189" spans="12:20" ht="12.75">
      <c r="L189" s="37"/>
      <c r="Q189" s="37"/>
      <c r="T189" s="37"/>
    </row>
    <row r="190" spans="12:20" ht="12.75">
      <c r="L190" s="37"/>
      <c r="Q190" s="37"/>
      <c r="T190" s="37"/>
    </row>
    <row r="191" spans="12:20" ht="12.75">
      <c r="L191" s="37"/>
      <c r="Q191" s="37"/>
      <c r="T191" s="37"/>
    </row>
    <row r="192" spans="12:20" ht="12.75">
      <c r="L192" s="37"/>
      <c r="Q192" s="37"/>
      <c r="T192" s="37"/>
    </row>
    <row r="193" spans="12:20" ht="12.75">
      <c r="L193" s="37"/>
      <c r="Q193" s="37"/>
      <c r="T193" s="37"/>
    </row>
    <row r="194" spans="12:20" ht="12.75">
      <c r="L194" s="37"/>
      <c r="Q194" s="37"/>
      <c r="T194" s="37"/>
    </row>
    <row r="195" spans="12:20" ht="12.75">
      <c r="L195" s="37"/>
      <c r="Q195" s="37"/>
      <c r="T195" s="37"/>
    </row>
    <row r="196" spans="12:20" ht="12.75">
      <c r="L196" s="37"/>
      <c r="Q196" s="37"/>
      <c r="T196" s="37"/>
    </row>
    <row r="197" spans="12:20" ht="12.75">
      <c r="L197" s="37"/>
      <c r="Q197" s="37"/>
      <c r="T197" s="37"/>
    </row>
    <row r="198" spans="12:20" ht="12.75">
      <c r="L198" s="37"/>
      <c r="Q198" s="37"/>
      <c r="T198" s="37"/>
    </row>
    <row r="199" spans="12:20" ht="12.75">
      <c r="L199" s="37"/>
      <c r="Q199" s="37"/>
      <c r="T199" s="37"/>
    </row>
    <row r="200" spans="12:20" ht="12.75">
      <c r="L200" s="37"/>
      <c r="Q200" s="37"/>
      <c r="T200" s="37"/>
    </row>
    <row r="201" spans="12:20" ht="12.75">
      <c r="L201" s="37"/>
      <c r="Q201" s="37"/>
      <c r="T201" s="37"/>
    </row>
    <row r="202" spans="12:20" ht="12.75">
      <c r="L202" s="37"/>
      <c r="Q202" s="37"/>
      <c r="T202" s="37"/>
    </row>
    <row r="203" spans="12:20" ht="12.75">
      <c r="L203" s="37"/>
      <c r="Q203" s="37"/>
      <c r="T203" s="37"/>
    </row>
    <row r="204" spans="12:20" ht="12.75">
      <c r="L204" s="37"/>
      <c r="Q204" s="37"/>
      <c r="T204" s="37"/>
    </row>
    <row r="205" spans="12:20" ht="12.75">
      <c r="L205" s="37"/>
      <c r="Q205" s="37"/>
      <c r="T205" s="37"/>
    </row>
    <row r="206" spans="12:20" ht="12.75">
      <c r="L206" s="58"/>
      <c r="Q206" s="58"/>
      <c r="T206" s="58"/>
    </row>
    <row r="207" spans="12:20" ht="12.75">
      <c r="L207" s="37"/>
      <c r="Q207" s="37"/>
      <c r="T207" s="37"/>
    </row>
    <row r="208" spans="12:20" ht="12.75">
      <c r="L208" s="11"/>
      <c r="Q208" s="11"/>
      <c r="T208" s="11"/>
    </row>
    <row r="209" spans="12:20" ht="12.75">
      <c r="L209" s="58"/>
      <c r="Q209" s="58"/>
      <c r="T209" s="58"/>
    </row>
    <row r="210" spans="12:20" ht="12.75">
      <c r="L210" s="37"/>
      <c r="Q210" s="37"/>
      <c r="T210" s="37"/>
    </row>
    <row r="211" spans="12:20" ht="12.75">
      <c r="L211" s="37"/>
      <c r="Q211" s="37"/>
      <c r="T211" s="37"/>
    </row>
    <row r="212" spans="12:20" ht="12.75">
      <c r="L212" s="37"/>
      <c r="Q212" s="37"/>
      <c r="T212" s="37"/>
    </row>
    <row r="213" spans="12:20" ht="12.75">
      <c r="L213" s="37"/>
      <c r="Q213" s="37"/>
      <c r="T213" s="37"/>
    </row>
    <row r="214" spans="12:20" ht="12.75">
      <c r="L214" s="56"/>
      <c r="Q214" s="56"/>
      <c r="T214" s="56"/>
    </row>
    <row r="215" spans="12:20" ht="12.75">
      <c r="L215" s="57"/>
      <c r="Q215" s="57"/>
      <c r="T215" s="57"/>
    </row>
    <row r="216" spans="12:20" ht="12.75">
      <c r="L216" s="58"/>
      <c r="Q216" s="58"/>
      <c r="T216" s="58"/>
    </row>
    <row r="217" spans="12:20" ht="12.75">
      <c r="L217" s="37"/>
      <c r="Q217" s="37"/>
      <c r="T217" s="37"/>
    </row>
    <row r="218" spans="12:20" ht="12.75">
      <c r="L218" s="37"/>
      <c r="Q218" s="37"/>
      <c r="T218" s="37"/>
    </row>
    <row r="219" spans="12:20" ht="12.75">
      <c r="L219" s="37"/>
      <c r="Q219" s="37"/>
      <c r="T219" s="37"/>
    </row>
    <row r="220" spans="12:20" ht="12.75">
      <c r="L220" s="37"/>
      <c r="Q220" s="37"/>
      <c r="T220" s="37"/>
    </row>
    <row r="221" spans="12:20" ht="12.75">
      <c r="L221" s="37"/>
      <c r="Q221" s="37"/>
      <c r="T221" s="37"/>
    </row>
    <row r="222" spans="12:20" ht="12.75">
      <c r="L222" s="37"/>
      <c r="Q222" s="37"/>
      <c r="T222" s="37"/>
    </row>
    <row r="223" spans="12:20" ht="12.75">
      <c r="L223" s="37"/>
      <c r="Q223" s="37"/>
      <c r="T223" s="37"/>
    </row>
    <row r="224" spans="12:20" ht="12.75">
      <c r="L224" s="37"/>
      <c r="Q224" s="37"/>
      <c r="T224" s="37"/>
    </row>
    <row r="225" spans="12:20" ht="12.75">
      <c r="L225" s="37"/>
      <c r="Q225" s="37"/>
      <c r="T225" s="37"/>
    </row>
    <row r="226" spans="12:20" ht="12.75">
      <c r="L226" s="37"/>
      <c r="Q226" s="37"/>
      <c r="T226" s="37"/>
    </row>
    <row r="227" spans="12:20" ht="12.75">
      <c r="L227" s="37"/>
      <c r="Q227" s="37"/>
      <c r="T227" s="37"/>
    </row>
    <row r="228" spans="12:20" ht="12.75">
      <c r="L228" s="37"/>
      <c r="Q228" s="37"/>
      <c r="T228" s="37"/>
    </row>
    <row r="229" spans="12:20" ht="12.75">
      <c r="L229" s="37"/>
      <c r="Q229" s="37"/>
      <c r="T229" s="37"/>
    </row>
    <row r="230" spans="12:20" ht="12.75">
      <c r="L230" s="37"/>
      <c r="Q230" s="37"/>
      <c r="T230" s="37"/>
    </row>
    <row r="231" spans="12:20" ht="12.75">
      <c r="L231" s="37"/>
      <c r="Q231" s="37"/>
      <c r="T231" s="37"/>
    </row>
    <row r="232" spans="12:20" ht="12.75">
      <c r="L232" s="37"/>
      <c r="Q232" s="37"/>
      <c r="T232" s="37"/>
    </row>
    <row r="233" spans="12:20" ht="12.75">
      <c r="L233" s="37"/>
      <c r="Q233" s="37"/>
      <c r="T233" s="37"/>
    </row>
    <row r="234" spans="12:20" ht="12.75">
      <c r="L234" s="37"/>
      <c r="Q234" s="37"/>
      <c r="T234" s="37"/>
    </row>
    <row r="235" spans="12:20" ht="12.75">
      <c r="L235" s="37"/>
      <c r="Q235" s="37"/>
      <c r="T235" s="37"/>
    </row>
    <row r="236" spans="12:20" ht="12.75">
      <c r="L236" s="37"/>
      <c r="Q236" s="37"/>
      <c r="T236" s="37"/>
    </row>
    <row r="237" spans="12:20" ht="12.75">
      <c r="L237" s="37"/>
      <c r="Q237" s="37"/>
      <c r="T237" s="37"/>
    </row>
    <row r="238" spans="12:20" ht="12.75">
      <c r="L238" s="37"/>
      <c r="Q238" s="37"/>
      <c r="T238" s="37"/>
    </row>
    <row r="239" spans="12:20" ht="12.75">
      <c r="L239" s="37"/>
      <c r="Q239" s="37"/>
      <c r="T239" s="37"/>
    </row>
    <row r="240" spans="12:20" ht="12.75">
      <c r="L240" s="37"/>
      <c r="Q240" s="37"/>
      <c r="T240" s="37"/>
    </row>
    <row r="241" spans="12:20" ht="12.75">
      <c r="L241" s="37"/>
      <c r="Q241" s="37"/>
      <c r="T241" s="37"/>
    </row>
    <row r="242" spans="12:20" ht="12.75">
      <c r="L242" s="37"/>
      <c r="Q242" s="37"/>
      <c r="T242" s="37"/>
    </row>
    <row r="243" spans="12:20" ht="12.75">
      <c r="L243" s="37"/>
      <c r="Q243" s="37"/>
      <c r="T243" s="37"/>
    </row>
    <row r="244" spans="12:20" ht="12.75">
      <c r="L244" s="37"/>
      <c r="Q244" s="37"/>
      <c r="T244" s="37"/>
    </row>
    <row r="245" spans="12:20" ht="12.75">
      <c r="L245" s="37"/>
      <c r="Q245" s="37"/>
      <c r="T245" s="37"/>
    </row>
    <row r="246" spans="12:20" ht="12.75">
      <c r="L246" s="37"/>
      <c r="Q246" s="37"/>
      <c r="T246" s="37"/>
    </row>
    <row r="247" spans="12:20" ht="12.75">
      <c r="L247" s="37"/>
      <c r="Q247" s="37"/>
      <c r="T247" s="37"/>
    </row>
    <row r="248" spans="12:20" ht="12.75">
      <c r="L248" s="37"/>
      <c r="Q248" s="37"/>
      <c r="T248" s="37"/>
    </row>
    <row r="249" spans="12:20" ht="12.75">
      <c r="L249" s="37"/>
      <c r="Q249" s="37"/>
      <c r="T249" s="37"/>
    </row>
    <row r="250" spans="12:20" ht="12.75">
      <c r="L250" s="37"/>
      <c r="Q250" s="37"/>
      <c r="T250" s="37"/>
    </row>
    <row r="251" spans="12:20" ht="12.75">
      <c r="L251" s="37"/>
      <c r="Q251" s="37"/>
      <c r="T251" s="37"/>
    </row>
    <row r="252" spans="12:20" ht="12.75">
      <c r="L252" s="37"/>
      <c r="Q252" s="37"/>
      <c r="T252" s="37"/>
    </row>
    <row r="253" spans="12:20" ht="12.75">
      <c r="L253" s="37"/>
      <c r="Q253" s="37"/>
      <c r="T253" s="37"/>
    </row>
    <row r="254" spans="12:20" ht="12.75">
      <c r="L254" s="37"/>
      <c r="Q254" s="37"/>
      <c r="T254" s="37"/>
    </row>
    <row r="255" spans="12:20" ht="12.75">
      <c r="L255" s="37"/>
      <c r="Q255" s="37"/>
      <c r="T255" s="37"/>
    </row>
    <row r="256" spans="12:20" ht="12.75">
      <c r="L256" s="37"/>
      <c r="Q256" s="37"/>
      <c r="T256" s="37"/>
    </row>
    <row r="257" spans="12:20" ht="12.75">
      <c r="L257" s="58"/>
      <c r="Q257" s="58"/>
      <c r="T257" s="58"/>
    </row>
    <row r="258" spans="12:20" ht="12.75">
      <c r="L258" s="37"/>
      <c r="Q258" s="37"/>
      <c r="T258" s="37"/>
    </row>
    <row r="259" spans="12:20" ht="12.75">
      <c r="L259" s="11"/>
      <c r="Q259" s="11"/>
      <c r="T259" s="11"/>
    </row>
    <row r="260" spans="12:20" ht="12.75">
      <c r="L260" s="58"/>
      <c r="Q260" s="58"/>
      <c r="T260" s="58"/>
    </row>
    <row r="261" spans="12:20" ht="12.75">
      <c r="L261" s="37"/>
      <c r="Q261" s="37"/>
      <c r="T261" s="37"/>
    </row>
    <row r="262" spans="12:20" ht="12.75">
      <c r="L262" s="37"/>
      <c r="Q262" s="37"/>
      <c r="T262" s="37"/>
    </row>
    <row r="263" spans="12:20" ht="12.75">
      <c r="L263" s="37"/>
      <c r="Q263" s="37"/>
      <c r="T263" s="37"/>
    </row>
    <row r="264" spans="12:20" ht="12.75">
      <c r="L264" s="37"/>
      <c r="Q264" s="37"/>
      <c r="T264" s="37"/>
    </row>
    <row r="265" spans="12:20" ht="12.75">
      <c r="L265" s="56"/>
      <c r="Q265" s="56"/>
      <c r="T265" s="56"/>
    </row>
    <row r="266" spans="12:20" ht="12.75">
      <c r="L266" s="57"/>
      <c r="Q266" s="57"/>
      <c r="T266" s="57"/>
    </row>
    <row r="267" spans="12:20" ht="12.75">
      <c r="L267" s="58"/>
      <c r="Q267" s="58"/>
      <c r="T267" s="58"/>
    </row>
    <row r="268" spans="12:20" ht="12.75">
      <c r="L268" s="37"/>
      <c r="Q268" s="37"/>
      <c r="T268" s="37"/>
    </row>
    <row r="269" spans="12:20" ht="12.75">
      <c r="L269" s="37"/>
      <c r="Q269" s="37"/>
      <c r="T269" s="37"/>
    </row>
    <row r="270" spans="12:20" ht="12.75">
      <c r="L270" s="37"/>
      <c r="Q270" s="37"/>
      <c r="T270" s="37"/>
    </row>
    <row r="271" spans="12:20" ht="12.75">
      <c r="L271" s="37"/>
      <c r="Q271" s="37"/>
      <c r="T271" s="37"/>
    </row>
    <row r="272" spans="12:20" ht="12.75">
      <c r="L272" s="37"/>
      <c r="Q272" s="37"/>
      <c r="T272" s="37"/>
    </row>
    <row r="273" spans="12:20" ht="12.75">
      <c r="L273" s="37"/>
      <c r="Q273" s="37"/>
      <c r="T273" s="37"/>
    </row>
    <row r="274" spans="12:20" ht="12.75">
      <c r="L274" s="37"/>
      <c r="Q274" s="37"/>
      <c r="T274" s="37"/>
    </row>
    <row r="275" spans="12:20" ht="12.75">
      <c r="L275" s="37"/>
      <c r="Q275" s="37"/>
      <c r="T275" s="37"/>
    </row>
    <row r="276" spans="12:20" ht="12.75">
      <c r="L276" s="37"/>
      <c r="Q276" s="37"/>
      <c r="T276" s="37"/>
    </row>
    <row r="277" spans="12:20" ht="12.75">
      <c r="L277" s="37"/>
      <c r="Q277" s="37"/>
      <c r="T277" s="37"/>
    </row>
    <row r="278" spans="12:20" ht="12.75">
      <c r="L278" s="37"/>
      <c r="Q278" s="37"/>
      <c r="T278" s="37"/>
    </row>
    <row r="279" spans="12:20" ht="12.75">
      <c r="L279" s="37"/>
      <c r="Q279" s="37"/>
      <c r="T279" s="37"/>
    </row>
    <row r="280" spans="12:20" ht="12.75">
      <c r="L280" s="37"/>
      <c r="Q280" s="37"/>
      <c r="T280" s="37"/>
    </row>
    <row r="281" spans="12:20" ht="12.75">
      <c r="L281" s="37"/>
      <c r="Q281" s="37"/>
      <c r="T281" s="37"/>
    </row>
    <row r="282" spans="12:20" ht="12.75">
      <c r="L282" s="37"/>
      <c r="Q282" s="37"/>
      <c r="T282" s="37"/>
    </row>
    <row r="283" spans="12:20" ht="12.75">
      <c r="L283" s="37"/>
      <c r="Q283" s="37"/>
      <c r="T283" s="37"/>
    </row>
    <row r="284" spans="12:20" ht="12.75">
      <c r="L284" s="37"/>
      <c r="Q284" s="37"/>
      <c r="T284" s="37"/>
    </row>
    <row r="285" spans="12:20" ht="12.75">
      <c r="L285" s="37"/>
      <c r="Q285" s="37"/>
      <c r="T285" s="37"/>
    </row>
    <row r="286" spans="12:20" ht="12.75">
      <c r="L286" s="37"/>
      <c r="Q286" s="37"/>
      <c r="T286" s="37"/>
    </row>
    <row r="287" spans="12:20" ht="12.75">
      <c r="L287" s="37"/>
      <c r="Q287" s="37"/>
      <c r="T287" s="37"/>
    </row>
    <row r="288" spans="12:20" ht="12.75">
      <c r="L288" s="37"/>
      <c r="Q288" s="37"/>
      <c r="T288" s="37"/>
    </row>
    <row r="289" spans="12:20" ht="12.75">
      <c r="L289" s="37"/>
      <c r="Q289" s="37"/>
      <c r="T289" s="37"/>
    </row>
    <row r="290" spans="12:20" ht="12.75">
      <c r="L290" s="37"/>
      <c r="Q290" s="37"/>
      <c r="T290" s="37"/>
    </row>
    <row r="291" spans="12:20" ht="12.75">
      <c r="L291" s="37"/>
      <c r="Q291" s="37"/>
      <c r="T291" s="37"/>
    </row>
    <row r="292" spans="12:20" ht="12.75">
      <c r="L292" s="37"/>
      <c r="Q292" s="37"/>
      <c r="T292" s="37"/>
    </row>
    <row r="293" spans="12:20" ht="12.75">
      <c r="L293" s="37"/>
      <c r="Q293" s="37"/>
      <c r="T293" s="37"/>
    </row>
    <row r="294" spans="12:20" ht="12.75">
      <c r="L294" s="37"/>
      <c r="Q294" s="37"/>
      <c r="T294" s="37"/>
    </row>
    <row r="295" spans="12:20" ht="12.75">
      <c r="L295" s="37"/>
      <c r="Q295" s="37"/>
      <c r="T295" s="37"/>
    </row>
    <row r="296" spans="12:20" ht="12.75">
      <c r="L296" s="37"/>
      <c r="Q296" s="37"/>
      <c r="T296" s="37"/>
    </row>
    <row r="297" spans="12:20" ht="12.75">
      <c r="L297" s="37"/>
      <c r="Q297" s="37"/>
      <c r="T297" s="37"/>
    </row>
    <row r="298" spans="12:20" ht="12.75">
      <c r="L298" s="37"/>
      <c r="Q298" s="37"/>
      <c r="T298" s="37"/>
    </row>
    <row r="299" spans="12:20" ht="12.75">
      <c r="L299" s="37"/>
      <c r="Q299" s="37"/>
      <c r="T299" s="37"/>
    </row>
    <row r="300" spans="12:20" ht="12.75">
      <c r="L300" s="37"/>
      <c r="Q300" s="37"/>
      <c r="T300" s="37"/>
    </row>
    <row r="301" spans="12:20" ht="12.75">
      <c r="L301" s="37"/>
      <c r="Q301" s="37"/>
      <c r="T301" s="37"/>
    </row>
    <row r="302" spans="12:20" ht="12.75">
      <c r="L302" s="37"/>
      <c r="Q302" s="37"/>
      <c r="T302" s="37"/>
    </row>
    <row r="303" spans="12:20" ht="12.75">
      <c r="L303" s="37"/>
      <c r="Q303" s="37"/>
      <c r="T303" s="37"/>
    </row>
    <row r="304" spans="12:20" ht="12.75">
      <c r="L304" s="37"/>
      <c r="Q304" s="37"/>
      <c r="T304" s="37"/>
    </row>
    <row r="305" spans="12:20" ht="12.75">
      <c r="L305" s="37"/>
      <c r="Q305" s="37"/>
      <c r="T305" s="37"/>
    </row>
    <row r="306" spans="12:20" ht="12.75">
      <c r="L306" s="37"/>
      <c r="Q306" s="37"/>
      <c r="T306" s="37"/>
    </row>
    <row r="307" spans="12:20" ht="12.75">
      <c r="L307" s="37"/>
      <c r="Q307" s="37"/>
      <c r="T307" s="37"/>
    </row>
    <row r="308" spans="12:20" ht="12.75">
      <c r="L308" s="58"/>
      <c r="Q308" s="58"/>
      <c r="T308" s="58"/>
    </row>
    <row r="309" spans="12:20" ht="12.75">
      <c r="L309" s="37"/>
      <c r="Q309" s="37"/>
      <c r="T309" s="37"/>
    </row>
    <row r="310" spans="12:20" ht="12.75">
      <c r="L310" s="11"/>
      <c r="Q310" s="11"/>
      <c r="T310" s="11"/>
    </row>
    <row r="311" spans="12:20" ht="12.75">
      <c r="L311" s="58"/>
      <c r="Q311" s="58"/>
      <c r="T311" s="58"/>
    </row>
    <row r="312" spans="12:20" ht="12.75">
      <c r="L312" s="37"/>
      <c r="Q312" s="37"/>
      <c r="T312" s="37"/>
    </row>
    <row r="313" spans="12:20" ht="12.75">
      <c r="L313" s="37"/>
      <c r="Q313" s="37"/>
      <c r="T313" s="37"/>
    </row>
    <row r="314" spans="12:20" ht="12.75">
      <c r="L314" s="37"/>
      <c r="Q314" s="37"/>
      <c r="T314" s="37"/>
    </row>
    <row r="315" spans="12:20" ht="12.75">
      <c r="L315" s="37"/>
      <c r="Q315" s="37"/>
      <c r="T315" s="37"/>
    </row>
    <row r="316" spans="12:20" ht="12.75">
      <c r="L316" s="56"/>
      <c r="Q316" s="56"/>
      <c r="T316" s="56"/>
    </row>
    <row r="317" spans="12:20" ht="12.75">
      <c r="L317" s="57"/>
      <c r="Q317" s="57"/>
      <c r="T317" s="57"/>
    </row>
    <row r="318" spans="12:20" ht="12.75">
      <c r="L318" s="58"/>
      <c r="Q318" s="58"/>
      <c r="T318" s="58"/>
    </row>
    <row r="319" spans="12:20" ht="12.75">
      <c r="L319" s="37"/>
      <c r="Q319" s="37"/>
      <c r="T319" s="37"/>
    </row>
    <row r="320" spans="12:20" ht="12.75">
      <c r="L320" s="37"/>
      <c r="Q320" s="37"/>
      <c r="T320" s="37"/>
    </row>
    <row r="321" spans="12:20" ht="12.75">
      <c r="L321" s="37"/>
      <c r="Q321" s="37"/>
      <c r="T321" s="37"/>
    </row>
    <row r="322" spans="12:20" ht="12.75">
      <c r="L322" s="37"/>
      <c r="Q322" s="37"/>
      <c r="T322" s="37"/>
    </row>
    <row r="323" spans="12:20" ht="12.75">
      <c r="L323" s="37"/>
      <c r="Q323" s="37"/>
      <c r="T323" s="37"/>
    </row>
    <row r="324" spans="12:20" ht="12.75">
      <c r="L324" s="37"/>
      <c r="Q324" s="37"/>
      <c r="T324" s="37"/>
    </row>
    <row r="325" spans="12:20" ht="12.75">
      <c r="L325" s="37"/>
      <c r="Q325" s="37"/>
      <c r="T325" s="37"/>
    </row>
    <row r="326" spans="12:20" ht="12.75">
      <c r="L326" s="37"/>
      <c r="Q326" s="37"/>
      <c r="T326" s="37"/>
    </row>
    <row r="327" spans="12:20" ht="12.75">
      <c r="L327" s="37"/>
      <c r="Q327" s="37"/>
      <c r="T327" s="37"/>
    </row>
    <row r="328" spans="12:20" ht="12.75">
      <c r="L328" s="37"/>
      <c r="Q328" s="37"/>
      <c r="T328" s="37"/>
    </row>
    <row r="329" spans="12:20" ht="12.75">
      <c r="L329" s="37"/>
      <c r="Q329" s="37"/>
      <c r="T329" s="37"/>
    </row>
    <row r="330" spans="12:20" ht="12.75">
      <c r="L330" s="37"/>
      <c r="Q330" s="37"/>
      <c r="T330" s="37"/>
    </row>
    <row r="331" spans="12:20" ht="12.75">
      <c r="L331" s="37"/>
      <c r="Q331" s="37"/>
      <c r="T331" s="37"/>
    </row>
    <row r="332" spans="12:20" ht="12.75">
      <c r="L332" s="37"/>
      <c r="Q332" s="37"/>
      <c r="T332" s="37"/>
    </row>
    <row r="333" spans="12:20" ht="12.75">
      <c r="L333" s="37"/>
      <c r="Q333" s="37"/>
      <c r="T333" s="37"/>
    </row>
    <row r="334" spans="12:20" ht="12.75">
      <c r="L334" s="37"/>
      <c r="Q334" s="37"/>
      <c r="T334" s="37"/>
    </row>
    <row r="335" spans="12:20" ht="12.75">
      <c r="L335" s="37"/>
      <c r="Q335" s="37"/>
      <c r="T335" s="37"/>
    </row>
    <row r="336" spans="12:20" ht="12.75">
      <c r="L336" s="37"/>
      <c r="Q336" s="37"/>
      <c r="T336" s="37"/>
    </row>
    <row r="337" spans="12:20" ht="12.75">
      <c r="L337" s="37"/>
      <c r="Q337" s="37"/>
      <c r="T337" s="37"/>
    </row>
    <row r="338" spans="12:20" ht="12.75">
      <c r="L338" s="37"/>
      <c r="Q338" s="37"/>
      <c r="T338" s="37"/>
    </row>
    <row r="339" spans="12:20" ht="12.75">
      <c r="L339" s="37"/>
      <c r="Q339" s="37"/>
      <c r="T339" s="37"/>
    </row>
    <row r="340" spans="12:20" ht="12.75">
      <c r="L340" s="37"/>
      <c r="Q340" s="37"/>
      <c r="T340" s="37"/>
    </row>
    <row r="341" spans="12:20" ht="12.75">
      <c r="L341" s="37"/>
      <c r="Q341" s="37"/>
      <c r="T341" s="37"/>
    </row>
    <row r="342" spans="12:20" ht="12.75">
      <c r="L342" s="37"/>
      <c r="Q342" s="37"/>
      <c r="T342" s="37"/>
    </row>
    <row r="343" spans="12:20" ht="12.75">
      <c r="L343" s="37"/>
      <c r="Q343" s="37"/>
      <c r="T343" s="37"/>
    </row>
    <row r="344" spans="12:20" ht="12.75">
      <c r="L344" s="37"/>
      <c r="Q344" s="37"/>
      <c r="T344" s="37"/>
    </row>
    <row r="345" spans="12:20" ht="12.75">
      <c r="L345" s="37"/>
      <c r="Q345" s="37"/>
      <c r="T345" s="37"/>
    </row>
    <row r="346" spans="12:20" ht="12.75">
      <c r="L346" s="37"/>
      <c r="Q346" s="37"/>
      <c r="T346" s="37"/>
    </row>
    <row r="347" spans="12:20" ht="12.75">
      <c r="L347" s="37"/>
      <c r="Q347" s="37"/>
      <c r="T347" s="37"/>
    </row>
    <row r="348" spans="12:20" ht="12.75">
      <c r="L348" s="37"/>
      <c r="Q348" s="37"/>
      <c r="T348" s="37"/>
    </row>
    <row r="349" spans="12:20" ht="12.75">
      <c r="L349" s="37"/>
      <c r="Q349" s="37"/>
      <c r="T349" s="37"/>
    </row>
    <row r="350" spans="12:20" ht="12.75">
      <c r="L350" s="37"/>
      <c r="Q350" s="37"/>
      <c r="T350" s="37"/>
    </row>
    <row r="351" spans="12:20" ht="12.75">
      <c r="L351" s="37"/>
      <c r="Q351" s="37"/>
      <c r="T351" s="37"/>
    </row>
    <row r="352" spans="12:20" ht="12.75">
      <c r="L352" s="37"/>
      <c r="Q352" s="37"/>
      <c r="T352" s="37"/>
    </row>
    <row r="353" spans="12:20" ht="12.75">
      <c r="L353" s="37"/>
      <c r="Q353" s="37"/>
      <c r="T353" s="37"/>
    </row>
    <row r="354" spans="12:20" ht="12.75">
      <c r="L354" s="37"/>
      <c r="Q354" s="37"/>
      <c r="T354" s="37"/>
    </row>
    <row r="355" spans="12:20" ht="12.75">
      <c r="L355" s="37"/>
      <c r="Q355" s="37"/>
      <c r="T355" s="37"/>
    </row>
    <row r="356" spans="12:20" ht="12.75">
      <c r="L356" s="37"/>
      <c r="Q356" s="37"/>
      <c r="T356" s="37"/>
    </row>
    <row r="357" spans="12:20" ht="12.75">
      <c r="L357" s="37"/>
      <c r="Q357" s="37"/>
      <c r="T357" s="37"/>
    </row>
    <row r="358" spans="12:20" ht="12.75">
      <c r="L358" s="37"/>
      <c r="Q358" s="37"/>
      <c r="T358" s="37"/>
    </row>
    <row r="359" spans="12:20" ht="12.75">
      <c r="L359" s="58"/>
      <c r="Q359" s="58"/>
      <c r="T359" s="58"/>
    </row>
    <row r="360" spans="12:20" ht="12.75">
      <c r="L360" s="37"/>
      <c r="Q360" s="37"/>
      <c r="T360" s="37"/>
    </row>
    <row r="361" spans="12:20" ht="12.75">
      <c r="L361" s="11"/>
      <c r="Q361" s="11"/>
      <c r="T361" s="11"/>
    </row>
    <row r="362" spans="12:20" ht="12.75">
      <c r="L362" s="58"/>
      <c r="Q362" s="58"/>
      <c r="T362" s="58"/>
    </row>
    <row r="363" spans="12:20" ht="12.75">
      <c r="L363" s="37"/>
      <c r="Q363" s="37"/>
      <c r="T363" s="37"/>
    </row>
    <row r="364" spans="12:20" ht="12.75">
      <c r="L364" s="37"/>
      <c r="Q364" s="37"/>
      <c r="T364" s="37"/>
    </row>
    <row r="365" spans="12:20" ht="12.75">
      <c r="L365" s="37"/>
      <c r="Q365" s="37"/>
      <c r="T365" s="37"/>
    </row>
    <row r="366" spans="12:20" ht="12.75">
      <c r="L366" s="37"/>
      <c r="Q366" s="37"/>
      <c r="T366" s="37"/>
    </row>
    <row r="367" spans="12:20" ht="12.75">
      <c r="L367" s="56"/>
      <c r="Q367" s="56"/>
      <c r="T367" s="56"/>
    </row>
    <row r="368" spans="12:20" ht="12.75">
      <c r="L368" s="57"/>
      <c r="Q368" s="57"/>
      <c r="T368" s="57"/>
    </row>
    <row r="369" spans="12:20" ht="12.75">
      <c r="L369" s="58"/>
      <c r="Q369" s="58"/>
      <c r="T369" s="58"/>
    </row>
    <row r="370" spans="12:20" ht="12.75">
      <c r="L370" s="37"/>
      <c r="Q370" s="37"/>
      <c r="T370" s="37"/>
    </row>
    <row r="371" spans="12:20" ht="12.75">
      <c r="L371" s="37"/>
      <c r="Q371" s="37"/>
      <c r="T371" s="37"/>
    </row>
    <row r="372" spans="12:20" ht="12.75">
      <c r="L372" s="37"/>
      <c r="Q372" s="37"/>
      <c r="T372" s="37"/>
    </row>
    <row r="373" spans="12:20" ht="12.75">
      <c r="L373" s="37"/>
      <c r="Q373" s="37"/>
      <c r="T373" s="37"/>
    </row>
    <row r="374" spans="12:20" ht="12.75">
      <c r="L374" s="37"/>
      <c r="Q374" s="37"/>
      <c r="T374" s="37"/>
    </row>
    <row r="375" spans="12:20" ht="12.75">
      <c r="L375" s="37"/>
      <c r="Q375" s="37"/>
      <c r="T375" s="37"/>
    </row>
    <row r="376" spans="12:20" ht="12.75">
      <c r="L376" s="37"/>
      <c r="Q376" s="37"/>
      <c r="T376" s="37"/>
    </row>
    <row r="377" spans="12:20" ht="12.75">
      <c r="L377" s="37"/>
      <c r="Q377" s="37"/>
      <c r="T377" s="37"/>
    </row>
    <row r="378" spans="12:20" ht="12.75">
      <c r="L378" s="37"/>
      <c r="Q378" s="37"/>
      <c r="T378" s="37"/>
    </row>
    <row r="379" spans="12:20" ht="12.75">
      <c r="L379" s="37"/>
      <c r="Q379" s="37"/>
      <c r="T379" s="37"/>
    </row>
    <row r="380" spans="12:20" ht="12.75">
      <c r="L380" s="37"/>
      <c r="Q380" s="37"/>
      <c r="T380" s="37"/>
    </row>
    <row r="381" spans="12:20" ht="12.75">
      <c r="L381" s="37"/>
      <c r="Q381" s="37"/>
      <c r="T381" s="37"/>
    </row>
    <row r="382" spans="12:20" ht="12.75">
      <c r="L382" s="37"/>
      <c r="Q382" s="37"/>
      <c r="T382" s="37"/>
    </row>
    <row r="383" spans="12:20" ht="12.75">
      <c r="L383" s="37"/>
      <c r="Q383" s="37"/>
      <c r="T383" s="37"/>
    </row>
    <row r="384" spans="12:20" ht="12.75">
      <c r="L384" s="37"/>
      <c r="Q384" s="37"/>
      <c r="T384" s="37"/>
    </row>
    <row r="385" spans="12:20" ht="12.75">
      <c r="L385" s="37"/>
      <c r="Q385" s="37"/>
      <c r="T385" s="37"/>
    </row>
    <row r="386" spans="12:20" ht="12.75">
      <c r="L386" s="37"/>
      <c r="Q386" s="37"/>
      <c r="T386" s="37"/>
    </row>
    <row r="387" spans="12:20" ht="12.75">
      <c r="L387" s="37"/>
      <c r="Q387" s="37"/>
      <c r="T387" s="37"/>
    </row>
    <row r="388" spans="12:20" ht="12.75">
      <c r="L388" s="37"/>
      <c r="Q388" s="37"/>
      <c r="T388" s="37"/>
    </row>
    <row r="389" spans="12:20" ht="12.75">
      <c r="L389" s="37"/>
      <c r="Q389" s="37"/>
      <c r="T389" s="37"/>
    </row>
    <row r="390" spans="12:20" ht="12.75">
      <c r="L390" s="37"/>
      <c r="Q390" s="37"/>
      <c r="T390" s="37"/>
    </row>
    <row r="391" spans="12:20" ht="12.75">
      <c r="L391" s="37"/>
      <c r="Q391" s="37"/>
      <c r="T391" s="37"/>
    </row>
    <row r="392" spans="12:20" ht="12.75">
      <c r="L392" s="37"/>
      <c r="Q392" s="37"/>
      <c r="T392" s="37"/>
    </row>
    <row r="393" spans="12:20" ht="12.75">
      <c r="L393" s="37"/>
      <c r="Q393" s="37"/>
      <c r="T393" s="37"/>
    </row>
    <row r="394" spans="12:20" ht="12.75">
      <c r="L394" s="37"/>
      <c r="Q394" s="37"/>
      <c r="T394" s="37"/>
    </row>
    <row r="395" spans="12:20" ht="12.75">
      <c r="L395" s="37"/>
      <c r="Q395" s="37"/>
      <c r="T395" s="37"/>
    </row>
    <row r="396" spans="12:20" ht="12.75">
      <c r="L396" s="37"/>
      <c r="Q396" s="37"/>
      <c r="T396" s="37"/>
    </row>
    <row r="397" spans="12:20" ht="12.75">
      <c r="L397" s="37"/>
      <c r="Q397" s="37"/>
      <c r="T397" s="37"/>
    </row>
    <row r="398" spans="12:20" ht="12.75">
      <c r="L398" s="37"/>
      <c r="Q398" s="37"/>
      <c r="T398" s="37"/>
    </row>
    <row r="399" spans="12:20" ht="12.75">
      <c r="L399" s="37"/>
      <c r="Q399" s="37"/>
      <c r="T399" s="37"/>
    </row>
    <row r="400" spans="12:20" ht="12.75">
      <c r="L400" s="37"/>
      <c r="Q400" s="37"/>
      <c r="T400" s="37"/>
    </row>
    <row r="401" spans="12:20" ht="12.75">
      <c r="L401" s="37"/>
      <c r="Q401" s="37"/>
      <c r="T401" s="37"/>
    </row>
    <row r="402" spans="12:20" ht="12.75">
      <c r="L402" s="37"/>
      <c r="Q402" s="37"/>
      <c r="T402" s="37"/>
    </row>
    <row r="403" spans="12:20" ht="12.75">
      <c r="L403" s="37"/>
      <c r="Q403" s="37"/>
      <c r="T403" s="37"/>
    </row>
    <row r="404" spans="12:20" ht="12.75">
      <c r="L404" s="37"/>
      <c r="Q404" s="37"/>
      <c r="T404" s="37"/>
    </row>
    <row r="405" spans="12:20" ht="12.75">
      <c r="L405" s="37"/>
      <c r="Q405" s="37"/>
      <c r="T405" s="37"/>
    </row>
    <row r="406" spans="12:20" ht="12.75">
      <c r="L406" s="37"/>
      <c r="Q406" s="37"/>
      <c r="T406" s="37"/>
    </row>
    <row r="407" spans="12:20" ht="12.75">
      <c r="L407" s="37"/>
      <c r="Q407" s="37"/>
      <c r="T407" s="37"/>
    </row>
    <row r="408" spans="12:20" ht="12.75">
      <c r="L408" s="37"/>
      <c r="Q408" s="37"/>
      <c r="T408" s="37"/>
    </row>
    <row r="409" spans="12:20" ht="12.75">
      <c r="L409" s="37"/>
      <c r="Q409" s="37"/>
      <c r="T409" s="37"/>
    </row>
    <row r="410" spans="12:20" ht="12.75">
      <c r="L410" s="58"/>
      <c r="Q410" s="58"/>
      <c r="T410" s="58"/>
    </row>
    <row r="411" spans="12:20" ht="12.75">
      <c r="L411" s="37"/>
      <c r="Q411" s="37"/>
      <c r="T411" s="37"/>
    </row>
    <row r="412" spans="12:20" ht="12.75">
      <c r="L412" s="11"/>
      <c r="Q412" s="11"/>
      <c r="T412" s="11"/>
    </row>
    <row r="413" spans="12:20" ht="12.75">
      <c r="L413" s="58"/>
      <c r="Q413" s="58"/>
      <c r="T413" s="58"/>
    </row>
    <row r="414" spans="12:20" ht="12.75">
      <c r="L414" s="37"/>
      <c r="Q414" s="37"/>
      <c r="T414" s="37"/>
    </row>
    <row r="415" spans="12:20" ht="12.75">
      <c r="L415" s="37"/>
      <c r="Q415" s="37"/>
      <c r="T415" s="37"/>
    </row>
    <row r="416" spans="12:20" ht="12.75">
      <c r="L416" s="37"/>
      <c r="Q416" s="37"/>
      <c r="T416" s="37"/>
    </row>
    <row r="417" spans="12:20" ht="12.75">
      <c r="L417" s="37"/>
      <c r="Q417" s="37"/>
      <c r="T417" s="37"/>
    </row>
    <row r="418" spans="12:20" ht="12.75">
      <c r="L418" s="56"/>
      <c r="Q418" s="56"/>
      <c r="T418" s="56"/>
    </row>
    <row r="419" spans="12:20" ht="12.75">
      <c r="L419" s="57"/>
      <c r="Q419" s="57"/>
      <c r="T419" s="57"/>
    </row>
    <row r="420" spans="12:20" ht="12.75">
      <c r="L420" s="58"/>
      <c r="Q420" s="58"/>
      <c r="T420" s="58"/>
    </row>
    <row r="421" spans="12:20" ht="12.75">
      <c r="L421" s="37"/>
      <c r="Q421" s="37"/>
      <c r="T421" s="37"/>
    </row>
    <row r="422" spans="12:20" ht="12.75">
      <c r="L422" s="37"/>
      <c r="Q422" s="37"/>
      <c r="T422" s="37"/>
    </row>
    <row r="423" spans="12:20" ht="12.75">
      <c r="L423" s="37"/>
      <c r="Q423" s="37"/>
      <c r="T423" s="37"/>
    </row>
    <row r="424" spans="12:20" ht="12.75">
      <c r="L424" s="37"/>
      <c r="Q424" s="37"/>
      <c r="T424" s="37"/>
    </row>
    <row r="425" spans="12:20" ht="12.75">
      <c r="L425" s="37"/>
      <c r="Q425" s="37"/>
      <c r="T425" s="37"/>
    </row>
    <row r="426" spans="12:20" ht="12.75">
      <c r="L426" s="37"/>
      <c r="Q426" s="37"/>
      <c r="T426" s="37"/>
    </row>
    <row r="427" spans="12:20" ht="12.75">
      <c r="L427" s="37"/>
      <c r="Q427" s="37"/>
      <c r="T427" s="37"/>
    </row>
    <row r="428" spans="12:20" ht="12.75">
      <c r="L428" s="37"/>
      <c r="Q428" s="37"/>
      <c r="T428" s="37"/>
    </row>
    <row r="429" spans="12:20" ht="12.75">
      <c r="L429" s="37"/>
      <c r="Q429" s="37"/>
      <c r="T429" s="37"/>
    </row>
    <row r="430" spans="12:20" ht="12.75">
      <c r="L430" s="37"/>
      <c r="Q430" s="37"/>
      <c r="T430" s="37"/>
    </row>
    <row r="431" spans="12:20" ht="12.75">
      <c r="L431" s="37"/>
      <c r="Q431" s="37"/>
      <c r="T431" s="37"/>
    </row>
    <row r="432" spans="12:20" ht="12.75">
      <c r="L432" s="37"/>
      <c r="Q432" s="37"/>
      <c r="T432" s="37"/>
    </row>
    <row r="433" spans="12:20" ht="12.75">
      <c r="L433" s="37"/>
      <c r="Q433" s="37"/>
      <c r="T433" s="37"/>
    </row>
    <row r="434" spans="12:20" ht="12.75">
      <c r="L434" s="37"/>
      <c r="Q434" s="37"/>
      <c r="T434" s="37"/>
    </row>
    <row r="435" spans="12:20" ht="12.75">
      <c r="L435" s="37"/>
      <c r="Q435" s="37"/>
      <c r="T435" s="37"/>
    </row>
    <row r="436" spans="12:20" ht="12.75">
      <c r="L436" s="37"/>
      <c r="Q436" s="37"/>
      <c r="T436" s="37"/>
    </row>
    <row r="437" spans="12:20" ht="12.75">
      <c r="L437" s="37"/>
      <c r="Q437" s="37"/>
      <c r="T437" s="37"/>
    </row>
    <row r="438" spans="12:20" ht="12.75">
      <c r="L438" s="37"/>
      <c r="Q438" s="37"/>
      <c r="T438" s="37"/>
    </row>
    <row r="439" spans="12:20" ht="12.75">
      <c r="L439" s="37"/>
      <c r="Q439" s="37"/>
      <c r="T439" s="37"/>
    </row>
    <row r="440" spans="12:20" ht="12.75">
      <c r="L440" s="42"/>
      <c r="Q440" s="42"/>
      <c r="T440" s="42"/>
    </row>
    <row r="441" spans="12:20" ht="12.75">
      <c r="L441" s="42"/>
      <c r="Q441" s="42"/>
      <c r="T441" s="42"/>
    </row>
    <row r="442" spans="12:20" ht="12.75">
      <c r="L442" s="37"/>
      <c r="Q442" s="37"/>
      <c r="T442" s="37"/>
    </row>
    <row r="443" spans="12:20" ht="12.75">
      <c r="L443" s="59"/>
      <c r="Q443" s="59"/>
      <c r="T443" s="59"/>
    </row>
    <row r="444" spans="12:20" ht="12.75">
      <c r="L444" s="37"/>
      <c r="Q444" s="37"/>
      <c r="T444" s="37"/>
    </row>
    <row r="445" spans="12:20" ht="12.75">
      <c r="L445" s="37"/>
      <c r="Q445" s="37"/>
      <c r="T445" s="37"/>
    </row>
    <row r="446" spans="12:20" ht="12.75">
      <c r="L446" s="59"/>
      <c r="Q446" s="59"/>
      <c r="T446" s="59"/>
    </row>
    <row r="447" spans="12:20" ht="12.75">
      <c r="L447" s="37"/>
      <c r="Q447" s="37"/>
      <c r="T447" s="37"/>
    </row>
    <row r="448" spans="12:20" ht="12.75">
      <c r="L448" s="42"/>
      <c r="Q448" s="42"/>
      <c r="T448" s="42"/>
    </row>
    <row r="449" spans="12:20" ht="12.75">
      <c r="L449" s="42"/>
      <c r="Q449" s="42"/>
      <c r="T449" s="42"/>
    </row>
    <row r="450" spans="12:20" ht="12.75">
      <c r="L450" s="37"/>
      <c r="Q450" s="37"/>
      <c r="T450" s="37"/>
    </row>
    <row r="451" spans="12:20" ht="12.75">
      <c r="L451" s="37"/>
      <c r="Q451" s="37"/>
      <c r="T451" s="37"/>
    </row>
    <row r="452" spans="12:20" ht="12.75">
      <c r="L452" s="59"/>
      <c r="Q452" s="59"/>
      <c r="T452" s="59"/>
    </row>
    <row r="453" spans="12:20" ht="12.75">
      <c r="L453" s="59"/>
      <c r="Q453" s="59"/>
      <c r="T453" s="59"/>
    </row>
    <row r="454" spans="12:20" ht="12.75">
      <c r="L454" s="59"/>
      <c r="Q454" s="59"/>
      <c r="T454" s="59"/>
    </row>
    <row r="455" spans="12:20" ht="12.75">
      <c r="L455" s="59"/>
      <c r="Q455" s="59"/>
      <c r="T455" s="59"/>
    </row>
    <row r="456" spans="12:20" ht="12.75">
      <c r="L456" s="37"/>
      <c r="Q456" s="37"/>
      <c r="T456" s="37"/>
    </row>
    <row r="457" spans="12:20" ht="12.75">
      <c r="L457" s="42"/>
      <c r="Q457" s="42"/>
      <c r="T457" s="42"/>
    </row>
    <row r="458" spans="12:20" ht="12.75">
      <c r="L458" s="59"/>
      <c r="Q458" s="59"/>
      <c r="T458" s="59"/>
    </row>
    <row r="459" spans="12:20" ht="12.75">
      <c r="L459" s="42"/>
      <c r="Q459" s="42"/>
      <c r="T459" s="42"/>
    </row>
    <row r="460" spans="12:20" ht="12.75">
      <c r="L460" s="42"/>
      <c r="Q460" s="42"/>
      <c r="T460" s="42"/>
    </row>
    <row r="461" spans="12:20" ht="12.75">
      <c r="L461" s="18"/>
      <c r="Q461" s="18"/>
      <c r="T461" s="18"/>
    </row>
    <row r="462" spans="12:20" ht="12.75">
      <c r="L462" s="42"/>
      <c r="Q462" s="42"/>
      <c r="T462" s="42"/>
    </row>
    <row r="463" spans="12:20" ht="12.75">
      <c r="L463" s="11"/>
      <c r="Q463" s="11"/>
      <c r="T463" s="11"/>
    </row>
    <row r="464" spans="12:20" ht="12.75">
      <c r="L464" s="18"/>
      <c r="Q464" s="18"/>
      <c r="T464" s="18"/>
    </row>
    <row r="465" spans="12:20" ht="12.75">
      <c r="L465" s="42"/>
      <c r="Q465" s="42"/>
      <c r="T465" s="42"/>
    </row>
    <row r="466" spans="12:20" ht="12.75">
      <c r="L466" s="42"/>
      <c r="Q466" s="42"/>
      <c r="T466" s="42"/>
    </row>
    <row r="467" spans="12:20" ht="12.75">
      <c r="L467" s="42"/>
      <c r="Q467" s="42"/>
      <c r="T467" s="42"/>
    </row>
    <row r="468" spans="12:20" ht="12.75">
      <c r="L468" s="42"/>
      <c r="Q468" s="42"/>
      <c r="T468" s="42"/>
    </row>
    <row r="469" spans="12:20" ht="12.75">
      <c r="L469" s="56"/>
      <c r="Q469" s="56"/>
      <c r="T469" s="56"/>
    </row>
    <row r="470" spans="12:20" ht="12.75">
      <c r="L470" s="45"/>
      <c r="Q470" s="45"/>
      <c r="T470" s="45"/>
    </row>
    <row r="471" spans="12:20" ht="12.75">
      <c r="L471" s="18"/>
      <c r="Q471" s="18"/>
      <c r="T471" s="18"/>
    </row>
    <row r="472" spans="12:20" ht="12.75">
      <c r="L472" s="42"/>
      <c r="Q472" s="42"/>
      <c r="T472" s="42"/>
    </row>
    <row r="473" spans="12:20" ht="12.75">
      <c r="L473" s="42"/>
      <c r="Q473" s="42"/>
      <c r="T473" s="42"/>
    </row>
    <row r="474" spans="12:20" ht="12.75">
      <c r="L474" s="59"/>
      <c r="Q474" s="59"/>
      <c r="T474" s="59"/>
    </row>
    <row r="475" spans="12:20" ht="12.75">
      <c r="L475" s="59"/>
      <c r="Q475" s="59"/>
      <c r="T475" s="59"/>
    </row>
    <row r="476" spans="12:20" ht="12.75">
      <c r="L476" s="59"/>
      <c r="Q476" s="59"/>
      <c r="T476" s="59"/>
    </row>
    <row r="477" spans="12:20" ht="12.75">
      <c r="L477" s="42"/>
      <c r="Q477" s="42"/>
      <c r="T477" s="42"/>
    </row>
    <row r="478" spans="12:20" ht="12.75">
      <c r="L478" s="59"/>
      <c r="Q478" s="59"/>
      <c r="T478" s="59"/>
    </row>
    <row r="479" spans="12:20" ht="12.75">
      <c r="L479" s="42"/>
      <c r="Q479" s="42"/>
      <c r="T479" s="42"/>
    </row>
    <row r="480" spans="12:20" ht="12.75">
      <c r="L480" s="59"/>
      <c r="Q480" s="59"/>
      <c r="T480" s="59"/>
    </row>
    <row r="481" spans="12:20" ht="12.75">
      <c r="L481" s="59"/>
      <c r="Q481" s="59"/>
      <c r="T481" s="59"/>
    </row>
    <row r="482" spans="12:20" ht="12.75">
      <c r="L482" s="59"/>
      <c r="Q482" s="59"/>
      <c r="T482" s="59"/>
    </row>
    <row r="483" spans="12:20" ht="12.75">
      <c r="L483" s="59"/>
      <c r="Q483" s="59"/>
      <c r="T483" s="59"/>
    </row>
    <row r="484" spans="12:20" ht="12.75">
      <c r="L484" s="59"/>
      <c r="Q484" s="59"/>
      <c r="T484" s="59"/>
    </row>
    <row r="485" spans="12:20" ht="12.75">
      <c r="L485" s="59"/>
      <c r="Q485" s="59"/>
      <c r="T485" s="59"/>
    </row>
    <row r="486" spans="12:20" ht="12.75">
      <c r="L486" s="37"/>
      <c r="Q486" s="37"/>
      <c r="T486" s="37"/>
    </row>
    <row r="487" spans="12:20" ht="12.75">
      <c r="L487" s="37"/>
      <c r="Q487" s="37"/>
      <c r="T487" s="37"/>
    </row>
    <row r="488" spans="12:20" ht="12.75">
      <c r="L488" s="37"/>
      <c r="Q488" s="37"/>
      <c r="T488" s="37"/>
    </row>
    <row r="489" spans="12:20" ht="12.75">
      <c r="L489" s="37"/>
      <c r="Q489" s="37"/>
      <c r="T489" s="37"/>
    </row>
    <row r="490" spans="12:20" ht="12.75">
      <c r="L490" s="37"/>
      <c r="Q490" s="37"/>
      <c r="T490" s="37"/>
    </row>
    <row r="491" spans="12:20" ht="12.75">
      <c r="L491" s="42"/>
      <c r="Q491" s="42"/>
      <c r="T491" s="42"/>
    </row>
    <row r="492" spans="12:20" ht="12.75">
      <c r="L492" s="42"/>
      <c r="Q492" s="42"/>
      <c r="T492" s="42"/>
    </row>
    <row r="493" spans="12:20" ht="12.75">
      <c r="L493" s="37"/>
      <c r="Q493" s="37"/>
      <c r="T493" s="37"/>
    </row>
    <row r="494" spans="12:20" ht="12.75">
      <c r="L494" s="59"/>
      <c r="Q494" s="59"/>
      <c r="T494" s="59"/>
    </row>
    <row r="495" spans="12:20" ht="12.75">
      <c r="L495" s="37"/>
      <c r="Q495" s="37"/>
      <c r="T495" s="37"/>
    </row>
    <row r="496" spans="12:20" ht="12.75">
      <c r="L496" s="37"/>
      <c r="Q496" s="37"/>
      <c r="T496" s="37"/>
    </row>
    <row r="497" spans="12:20" ht="12.75">
      <c r="L497" s="59"/>
      <c r="Q497" s="59"/>
      <c r="T497" s="59"/>
    </row>
    <row r="498" spans="12:20" ht="12.75">
      <c r="L498" s="37"/>
      <c r="Q498" s="37"/>
      <c r="T498" s="37"/>
    </row>
    <row r="499" spans="12:20" ht="12.75">
      <c r="L499" s="42"/>
      <c r="Q499" s="42"/>
      <c r="T499" s="42"/>
    </row>
    <row r="500" spans="12:20" ht="12.75">
      <c r="L500" s="42"/>
      <c r="Q500" s="42"/>
      <c r="T500" s="42"/>
    </row>
    <row r="501" spans="12:20" ht="12.75">
      <c r="L501" s="37"/>
      <c r="Q501" s="37"/>
      <c r="T501" s="37"/>
    </row>
    <row r="502" spans="12:20" ht="12.75">
      <c r="L502" s="37"/>
      <c r="Q502" s="37"/>
      <c r="T502" s="37"/>
    </row>
    <row r="503" spans="12:20" ht="12.75">
      <c r="L503" s="59"/>
      <c r="Q503" s="59"/>
      <c r="T503" s="59"/>
    </row>
    <row r="504" spans="12:20" ht="12.75">
      <c r="L504" s="59"/>
      <c r="Q504" s="59"/>
      <c r="T504" s="59"/>
    </row>
    <row r="505" spans="12:20" ht="12.75">
      <c r="L505" s="59"/>
      <c r="Q505" s="59"/>
      <c r="T505" s="59"/>
    </row>
    <row r="506" spans="12:20" ht="12.75">
      <c r="L506" s="59"/>
      <c r="Q506" s="59"/>
      <c r="T506" s="59"/>
    </row>
    <row r="507" spans="12:20" ht="12.75">
      <c r="L507" s="37"/>
      <c r="Q507" s="37"/>
      <c r="T507" s="37"/>
    </row>
    <row r="508" spans="12:20" ht="12.75">
      <c r="L508" s="42"/>
      <c r="Q508" s="42"/>
      <c r="T508" s="42"/>
    </row>
    <row r="509" spans="12:20" ht="12.75">
      <c r="L509" s="59"/>
      <c r="Q509" s="59"/>
      <c r="T509" s="59"/>
    </row>
    <row r="510" spans="12:20" ht="12.75">
      <c r="L510" s="42"/>
      <c r="Q510" s="42"/>
      <c r="T510" s="42"/>
    </row>
    <row r="511" spans="12:20" ht="12.75">
      <c r="L511" s="42"/>
      <c r="Q511" s="42"/>
      <c r="T511" s="42"/>
    </row>
    <row r="512" spans="12:20" ht="12.75">
      <c r="L512" s="18"/>
      <c r="Q512" s="18"/>
      <c r="T512" s="18"/>
    </row>
    <row r="513" spans="12:20" ht="12.75">
      <c r="L513" s="42"/>
      <c r="Q513" s="42"/>
      <c r="T513" s="42"/>
    </row>
    <row r="514" spans="12:20" ht="12.75">
      <c r="L514" s="11"/>
      <c r="Q514" s="11"/>
      <c r="T514" s="11"/>
    </row>
    <row r="515" spans="12:20" ht="12.75">
      <c r="L515" s="18"/>
      <c r="Q515" s="18"/>
      <c r="T515" s="18"/>
    </row>
    <row r="516" spans="12:20" ht="12.75">
      <c r="L516" s="42"/>
      <c r="Q516" s="42"/>
      <c r="T516" s="42"/>
    </row>
    <row r="517" spans="12:20" ht="12.75">
      <c r="L517" s="42"/>
      <c r="Q517" s="42"/>
      <c r="T517" s="42"/>
    </row>
    <row r="518" spans="12:20" ht="12.75">
      <c r="L518" s="42"/>
      <c r="Q518" s="42"/>
      <c r="T518" s="42"/>
    </row>
    <row r="519" spans="12:20" ht="12.75">
      <c r="L519" s="42"/>
      <c r="Q519" s="42"/>
      <c r="T519" s="42"/>
    </row>
    <row r="520" spans="12:20" ht="12.75">
      <c r="L520" s="56"/>
      <c r="Q520" s="56"/>
      <c r="T520" s="56"/>
    </row>
    <row r="521" spans="12:20" ht="12.75">
      <c r="L521" s="45"/>
      <c r="Q521" s="45"/>
      <c r="T521" s="45"/>
    </row>
    <row r="522" spans="12:20" ht="12.75">
      <c r="L522" s="18"/>
      <c r="Q522" s="18"/>
      <c r="T522" s="18"/>
    </row>
    <row r="523" spans="12:20" ht="12.75">
      <c r="L523" s="42"/>
      <c r="Q523" s="42"/>
      <c r="T523" s="42"/>
    </row>
    <row r="524" spans="12:20" ht="12.75">
      <c r="L524" s="42"/>
      <c r="Q524" s="42"/>
      <c r="T524" s="42"/>
    </row>
    <row r="525" spans="12:20" ht="12.75">
      <c r="L525" s="59"/>
      <c r="Q525" s="59"/>
      <c r="T525" s="59"/>
    </row>
    <row r="526" spans="12:20" ht="12.75">
      <c r="L526" s="59"/>
      <c r="Q526" s="59"/>
      <c r="T526" s="59"/>
    </row>
    <row r="527" spans="12:20" ht="12.75">
      <c r="L527" s="59"/>
      <c r="Q527" s="59"/>
      <c r="T527" s="59"/>
    </row>
    <row r="528" spans="12:20" ht="12.75">
      <c r="L528" s="42"/>
      <c r="Q528" s="42"/>
      <c r="T528" s="42"/>
    </row>
    <row r="529" spans="12:20" ht="12.75">
      <c r="L529" s="59"/>
      <c r="Q529" s="59"/>
      <c r="T529" s="59"/>
    </row>
    <row r="530" spans="12:20" ht="12.75">
      <c r="L530" s="42"/>
      <c r="Q530" s="42"/>
      <c r="T530" s="42"/>
    </row>
    <row r="531" spans="12:20" ht="12.75">
      <c r="L531" s="59"/>
      <c r="Q531" s="59"/>
      <c r="T531" s="59"/>
    </row>
    <row r="532" spans="12:20" ht="12.75">
      <c r="L532" s="59"/>
      <c r="Q532" s="59"/>
      <c r="T532" s="59"/>
    </row>
    <row r="533" spans="12:20" ht="12.75">
      <c r="L533" s="59"/>
      <c r="Q533" s="59"/>
      <c r="T533" s="59"/>
    </row>
    <row r="534" spans="12:20" ht="12.75">
      <c r="L534" s="59"/>
      <c r="Q534" s="59"/>
      <c r="T534" s="59"/>
    </row>
    <row r="535" spans="12:20" ht="12.75">
      <c r="L535" s="59"/>
      <c r="Q535" s="59"/>
      <c r="T535" s="59"/>
    </row>
    <row r="536" spans="12:20" ht="12.75">
      <c r="L536" s="59"/>
      <c r="Q536" s="59"/>
      <c r="T536" s="59"/>
    </row>
    <row r="537" spans="12:20" ht="12.75">
      <c r="L537" s="37"/>
      <c r="Q537" s="37"/>
      <c r="T537" s="37"/>
    </row>
    <row r="538" spans="12:20" ht="12.75">
      <c r="L538" s="37"/>
      <c r="Q538" s="37"/>
      <c r="T538" s="37"/>
    </row>
    <row r="539" spans="12:20" ht="12.75">
      <c r="L539" s="37"/>
      <c r="Q539" s="37"/>
      <c r="T539" s="37"/>
    </row>
    <row r="540" spans="12:20" ht="12.75">
      <c r="L540" s="37"/>
      <c r="Q540" s="37"/>
      <c r="T540" s="37"/>
    </row>
    <row r="541" spans="12:20" ht="12.75">
      <c r="L541" s="37"/>
      <c r="Q541" s="37"/>
      <c r="T541" s="37"/>
    </row>
    <row r="542" spans="12:20" ht="12.75">
      <c r="L542" s="42"/>
      <c r="Q542" s="42"/>
      <c r="T542" s="42"/>
    </row>
    <row r="543" spans="12:20" ht="12.75">
      <c r="L543" s="42"/>
      <c r="Q543" s="42"/>
      <c r="T543" s="42"/>
    </row>
    <row r="544" spans="12:20" ht="12.75">
      <c r="L544" s="37"/>
      <c r="Q544" s="37"/>
      <c r="T544" s="37"/>
    </row>
    <row r="545" spans="12:20" ht="12.75">
      <c r="L545" s="59"/>
      <c r="Q545" s="59"/>
      <c r="T545" s="59"/>
    </row>
    <row r="546" spans="12:20" ht="12.75">
      <c r="L546" s="37"/>
      <c r="Q546" s="37"/>
      <c r="T546" s="37"/>
    </row>
    <row r="547" spans="12:20" ht="12.75">
      <c r="L547" s="37"/>
      <c r="Q547" s="37"/>
      <c r="T547" s="37"/>
    </row>
    <row r="548" spans="12:20" ht="12.75">
      <c r="L548" s="59"/>
      <c r="Q548" s="59"/>
      <c r="T548" s="59"/>
    </row>
    <row r="549" spans="12:20" ht="12.75">
      <c r="L549" s="37"/>
      <c r="Q549" s="37"/>
      <c r="T549" s="37"/>
    </row>
    <row r="550" spans="12:20" ht="12.75">
      <c r="L550" s="42"/>
      <c r="Q550" s="42"/>
      <c r="T550" s="42"/>
    </row>
    <row r="551" spans="12:20" ht="12.75">
      <c r="L551" s="42"/>
      <c r="Q551" s="42"/>
      <c r="T551" s="42"/>
    </row>
    <row r="552" spans="12:20" ht="12.75">
      <c r="L552" s="37"/>
      <c r="Q552" s="37"/>
      <c r="T552" s="37"/>
    </row>
    <row r="553" spans="12:20" ht="12.75">
      <c r="L553" s="37"/>
      <c r="Q553" s="37"/>
      <c r="T553" s="37"/>
    </row>
    <row r="554" spans="12:20" ht="12.75">
      <c r="L554" s="59"/>
      <c r="Q554" s="59"/>
      <c r="T554" s="59"/>
    </row>
    <row r="555" spans="12:20" ht="12.75">
      <c r="L555" s="59"/>
      <c r="Q555" s="59"/>
      <c r="T555" s="59"/>
    </row>
    <row r="556" spans="12:20" ht="12.75">
      <c r="L556" s="59"/>
      <c r="Q556" s="59"/>
      <c r="T556" s="59"/>
    </row>
    <row r="557" spans="12:20" ht="12.75">
      <c r="L557" s="59"/>
      <c r="Q557" s="59"/>
      <c r="T557" s="59"/>
    </row>
    <row r="558" spans="12:20" ht="12.75">
      <c r="L558" s="37"/>
      <c r="Q558" s="37"/>
      <c r="T558" s="37"/>
    </row>
    <row r="559" spans="12:20" ht="12.75">
      <c r="L559" s="42"/>
      <c r="Q559" s="42"/>
      <c r="T559" s="42"/>
    </row>
    <row r="560" spans="12:20" ht="12.75">
      <c r="L560" s="59"/>
      <c r="Q560" s="59"/>
      <c r="T560" s="59"/>
    </row>
    <row r="561" spans="12:20" ht="12.75">
      <c r="L561" s="42"/>
      <c r="Q561" s="42"/>
      <c r="T561" s="42"/>
    </row>
    <row r="562" spans="12:20" ht="12.75">
      <c r="L562" s="42"/>
      <c r="Q562" s="42"/>
      <c r="T562" s="42"/>
    </row>
    <row r="563" spans="12:20" ht="12.75">
      <c r="L563" s="18"/>
      <c r="Q563" s="18"/>
      <c r="T563" s="18"/>
    </row>
    <row r="564" spans="12:20" ht="12.75">
      <c r="L564" s="42"/>
      <c r="Q564" s="42"/>
      <c r="T564" s="42"/>
    </row>
    <row r="565" spans="12:20" ht="12.75">
      <c r="L565" s="11"/>
      <c r="Q565" s="11"/>
      <c r="T565" s="11"/>
    </row>
    <row r="566" spans="12:20" ht="12.75">
      <c r="L566" s="18"/>
      <c r="Q566" s="18"/>
      <c r="T566" s="18"/>
    </row>
    <row r="567" spans="12:20" ht="12.75">
      <c r="L567" s="42"/>
      <c r="Q567" s="42"/>
      <c r="T567" s="42"/>
    </row>
    <row r="568" spans="12:20" ht="12.75">
      <c r="L568" s="42"/>
      <c r="Q568" s="42"/>
      <c r="T568" s="42"/>
    </row>
    <row r="569" spans="12:20" ht="12.75">
      <c r="L569" s="42"/>
      <c r="Q569" s="42"/>
      <c r="T569" s="42"/>
    </row>
    <row r="570" spans="12:20" ht="12.75">
      <c r="L570" s="42"/>
      <c r="Q570" s="42"/>
      <c r="T570" s="42"/>
    </row>
    <row r="571" spans="12:20" ht="12.75">
      <c r="L571" s="56"/>
      <c r="Q571" s="56"/>
      <c r="T571" s="56"/>
    </row>
    <row r="572" spans="12:20" ht="12.75">
      <c r="L572" s="45"/>
      <c r="Q572" s="45"/>
      <c r="T572" s="45"/>
    </row>
    <row r="573" spans="12:20" ht="12.75">
      <c r="L573" s="18"/>
      <c r="Q573" s="18"/>
      <c r="T573" s="18"/>
    </row>
    <row r="574" spans="12:20" ht="12.75">
      <c r="L574" s="42"/>
      <c r="Q574" s="42"/>
      <c r="T574" s="42"/>
    </row>
    <row r="575" spans="12:20" ht="12.75">
      <c r="L575" s="42"/>
      <c r="Q575" s="42"/>
      <c r="T575" s="42"/>
    </row>
    <row r="576" spans="12:20" ht="12.75">
      <c r="L576" s="59"/>
      <c r="Q576" s="59"/>
      <c r="T576" s="59"/>
    </row>
    <row r="577" spans="12:20" ht="12.75">
      <c r="L577" s="59"/>
      <c r="Q577" s="59"/>
      <c r="T577" s="59"/>
    </row>
    <row r="578" spans="12:20" ht="12.75">
      <c r="L578" s="59"/>
      <c r="Q578" s="59"/>
      <c r="T578" s="59"/>
    </row>
    <row r="579" spans="12:20" ht="12.75">
      <c r="L579" s="42"/>
      <c r="Q579" s="42"/>
      <c r="T579" s="42"/>
    </row>
    <row r="580" spans="12:20" ht="12.75">
      <c r="L580" s="59"/>
      <c r="Q580" s="59"/>
      <c r="T580" s="59"/>
    </row>
    <row r="581" spans="12:20" ht="12.75">
      <c r="L581" s="42"/>
      <c r="Q581" s="42"/>
      <c r="T581" s="42"/>
    </row>
    <row r="582" spans="12:20" ht="12.75">
      <c r="L582" s="59"/>
      <c r="Q582" s="59"/>
      <c r="T582" s="59"/>
    </row>
    <row r="583" spans="12:20" ht="12.75">
      <c r="L583" s="59"/>
      <c r="Q583" s="59"/>
      <c r="T583" s="59"/>
    </row>
    <row r="584" spans="12:20" ht="12.75">
      <c r="L584" s="59"/>
      <c r="Q584" s="59"/>
      <c r="T584" s="59"/>
    </row>
    <row r="585" spans="12:20" ht="12.75">
      <c r="L585" s="59"/>
      <c r="Q585" s="59"/>
      <c r="T585" s="59"/>
    </row>
    <row r="586" spans="12:20" ht="12.75">
      <c r="L586" s="59"/>
      <c r="Q586" s="59"/>
      <c r="T586" s="59"/>
    </row>
    <row r="587" spans="12:20" ht="12.75">
      <c r="L587" s="59"/>
      <c r="Q587" s="59"/>
      <c r="T587" s="59"/>
    </row>
    <row r="588" spans="12:20" ht="12.75">
      <c r="L588" s="37"/>
      <c r="Q588" s="37"/>
      <c r="T588" s="37"/>
    </row>
    <row r="589" spans="12:20" ht="12.75">
      <c r="L589" s="37"/>
      <c r="Q589" s="37"/>
      <c r="T589" s="37"/>
    </row>
    <row r="590" spans="12:20" ht="12.75">
      <c r="L590" s="37"/>
      <c r="Q590" s="37"/>
      <c r="T590" s="37"/>
    </row>
    <row r="591" spans="12:20" ht="12.75">
      <c r="L591" s="37"/>
      <c r="Q591" s="37"/>
      <c r="T591" s="37"/>
    </row>
    <row r="592" spans="12:20" ht="12.75">
      <c r="L592" s="37"/>
      <c r="Q592" s="37"/>
      <c r="T592" s="37"/>
    </row>
    <row r="593" spans="12:20" ht="12.75">
      <c r="L593" s="42"/>
      <c r="Q593" s="42"/>
      <c r="T593" s="42"/>
    </row>
    <row r="594" spans="12:20" ht="12.75">
      <c r="L594" s="42"/>
      <c r="Q594" s="42"/>
      <c r="T594" s="42"/>
    </row>
    <row r="595" spans="12:20" ht="12.75">
      <c r="L595" s="37"/>
      <c r="Q595" s="37"/>
      <c r="T595" s="37"/>
    </row>
    <row r="596" spans="12:20" ht="12.75">
      <c r="L596" s="59"/>
      <c r="Q596" s="59"/>
      <c r="T596" s="59"/>
    </row>
    <row r="597" spans="12:20" ht="12.75">
      <c r="L597" s="37"/>
      <c r="Q597" s="37"/>
      <c r="T597" s="37"/>
    </row>
    <row r="598" spans="12:20" ht="12.75">
      <c r="L598" s="37"/>
      <c r="Q598" s="37"/>
      <c r="T598" s="37"/>
    </row>
    <row r="599" spans="12:20" ht="12.75">
      <c r="L599" s="59"/>
      <c r="Q599" s="59"/>
      <c r="T599" s="59"/>
    </row>
    <row r="600" spans="12:20" ht="12.75">
      <c r="L600" s="37"/>
      <c r="Q600" s="37"/>
      <c r="T600" s="37"/>
    </row>
    <row r="601" spans="12:20" ht="12.75">
      <c r="L601" s="42"/>
      <c r="Q601" s="42"/>
      <c r="T601" s="42"/>
    </row>
    <row r="602" spans="12:20" ht="12.75">
      <c r="L602" s="42"/>
      <c r="Q602" s="42"/>
      <c r="T602" s="42"/>
    </row>
    <row r="603" spans="12:20" ht="12.75">
      <c r="L603" s="37"/>
      <c r="Q603" s="37"/>
      <c r="T603" s="37"/>
    </row>
    <row r="604" spans="12:20" ht="12.75">
      <c r="L604" s="37"/>
      <c r="Q604" s="37"/>
      <c r="T604" s="37"/>
    </row>
    <row r="605" spans="12:20" ht="12.75">
      <c r="L605" s="59"/>
      <c r="Q605" s="59"/>
      <c r="T605" s="59"/>
    </row>
    <row r="606" spans="12:20" ht="12.75">
      <c r="L606" s="59"/>
      <c r="Q606" s="59"/>
      <c r="T606" s="59"/>
    </row>
    <row r="607" spans="12:20" ht="12.75">
      <c r="L607" s="59"/>
      <c r="Q607" s="59"/>
      <c r="T607" s="59"/>
    </row>
    <row r="608" spans="12:20" ht="12.75">
      <c r="L608" s="59"/>
      <c r="Q608" s="59"/>
      <c r="T608" s="59"/>
    </row>
    <row r="609" spans="12:20" ht="12.75">
      <c r="L609" s="37"/>
      <c r="Q609" s="37"/>
      <c r="T609" s="37"/>
    </row>
    <row r="610" spans="12:20" ht="12.75">
      <c r="L610" s="42"/>
      <c r="Q610" s="42"/>
      <c r="T610" s="42"/>
    </row>
    <row r="611" spans="12:20" ht="12.75">
      <c r="L611" s="59"/>
      <c r="Q611" s="59"/>
      <c r="T611" s="59"/>
    </row>
    <row r="612" spans="12:20" ht="12.75">
      <c r="L612" s="42"/>
      <c r="Q612" s="42"/>
      <c r="T612" s="42"/>
    </row>
    <row r="613" spans="12:20" ht="12.75">
      <c r="L613" s="42"/>
      <c r="Q613" s="42"/>
      <c r="T613" s="42"/>
    </row>
    <row r="614" spans="12:20" ht="12.75">
      <c r="L614" s="18"/>
      <c r="Q614" s="18"/>
      <c r="T614" s="18"/>
    </row>
    <row r="615" spans="12:20" ht="12.75">
      <c r="L615" s="42"/>
      <c r="Q615" s="42"/>
      <c r="T615" s="42"/>
    </row>
    <row r="616" spans="12:20" ht="12.75">
      <c r="L616" s="11"/>
      <c r="Q616" s="11"/>
      <c r="T616" s="11"/>
    </row>
    <row r="617" spans="12:20" ht="12.75">
      <c r="L617" s="18"/>
      <c r="Q617" s="18"/>
      <c r="T617" s="18"/>
    </row>
    <row r="618" spans="12:20" ht="12.75">
      <c r="L618" s="42"/>
      <c r="Q618" s="42"/>
      <c r="T618" s="42"/>
    </row>
    <row r="619" spans="12:20" ht="12.75">
      <c r="L619" s="42"/>
      <c r="Q619" s="42"/>
      <c r="T619" s="42"/>
    </row>
    <row r="620" spans="12:20" ht="12.75">
      <c r="L620" s="42"/>
      <c r="Q620" s="42"/>
      <c r="T620" s="42"/>
    </row>
    <row r="621" spans="12:20" ht="12.75">
      <c r="L621" s="42"/>
      <c r="Q621" s="42"/>
      <c r="T621" s="42"/>
    </row>
    <row r="622" spans="12:20" ht="12.75">
      <c r="L622" s="56"/>
      <c r="Q622" s="56"/>
      <c r="T622" s="56"/>
    </row>
    <row r="623" spans="12:20" ht="12.75">
      <c r="L623" s="45"/>
      <c r="Q623" s="45"/>
      <c r="T623" s="45"/>
    </row>
    <row r="624" spans="12:20" ht="12.75">
      <c r="L624" s="18"/>
      <c r="Q624" s="18"/>
      <c r="T624" s="18"/>
    </row>
    <row r="625" spans="12:20" ht="12.75">
      <c r="L625" s="42"/>
      <c r="Q625" s="42"/>
      <c r="T625" s="42"/>
    </row>
    <row r="626" spans="12:20" ht="12.75">
      <c r="L626" s="42"/>
      <c r="Q626" s="42"/>
      <c r="T626" s="42"/>
    </row>
    <row r="627" spans="12:20" ht="12.75">
      <c r="L627" s="59"/>
      <c r="Q627" s="59"/>
      <c r="T627" s="59"/>
    </row>
    <row r="628" spans="12:20" ht="12.75">
      <c r="L628" s="59"/>
      <c r="Q628" s="59"/>
      <c r="T628" s="59"/>
    </row>
    <row r="629" spans="12:20" ht="12.75">
      <c r="L629" s="59"/>
      <c r="Q629" s="59"/>
      <c r="T629" s="59"/>
    </row>
    <row r="630" spans="12:20" ht="12.75">
      <c r="L630" s="42"/>
      <c r="Q630" s="42"/>
      <c r="T630" s="42"/>
    </row>
    <row r="631" spans="12:20" ht="12.75">
      <c r="L631" s="59"/>
      <c r="Q631" s="59"/>
      <c r="T631" s="59"/>
    </row>
    <row r="632" spans="12:20" ht="12.75">
      <c r="L632" s="42"/>
      <c r="Q632" s="42"/>
      <c r="T632" s="42"/>
    </row>
    <row r="633" spans="12:20" ht="12.75">
      <c r="L633" s="59"/>
      <c r="Q633" s="59"/>
      <c r="T633" s="59"/>
    </row>
    <row r="634" spans="12:20" ht="12.75">
      <c r="L634" s="59"/>
      <c r="Q634" s="59"/>
      <c r="T634" s="59"/>
    </row>
    <row r="635" spans="12:20" ht="12.75">
      <c r="L635" s="59"/>
      <c r="Q635" s="59"/>
      <c r="T635" s="59"/>
    </row>
    <row r="636" spans="12:20" ht="12.75">
      <c r="L636" s="59"/>
      <c r="Q636" s="59"/>
      <c r="T636" s="59"/>
    </row>
    <row r="637" spans="12:20" ht="12.75">
      <c r="L637" s="59"/>
      <c r="Q637" s="59"/>
      <c r="T637" s="59"/>
    </row>
    <row r="638" spans="12:20" ht="12.75">
      <c r="L638" s="59"/>
      <c r="Q638" s="59"/>
      <c r="T638" s="59"/>
    </row>
    <row r="639" spans="12:20" ht="12.75">
      <c r="L639" s="37"/>
      <c r="Q639" s="37"/>
      <c r="T639" s="37"/>
    </row>
    <row r="640" spans="12:20" ht="12.75">
      <c r="L640" s="37"/>
      <c r="Q640" s="37"/>
      <c r="T640" s="37"/>
    </row>
    <row r="641" spans="12:20" ht="12.75">
      <c r="L641" s="37"/>
      <c r="Q641" s="37"/>
      <c r="T641" s="37"/>
    </row>
    <row r="642" spans="12:20" ht="12.75">
      <c r="L642" s="37"/>
      <c r="Q642" s="37"/>
      <c r="T642" s="37"/>
    </row>
    <row r="643" spans="12:20" ht="12.75">
      <c r="L643" s="37"/>
      <c r="Q643" s="37"/>
      <c r="T643" s="37"/>
    </row>
    <row r="644" spans="12:20" ht="12.75">
      <c r="L644" s="42"/>
      <c r="Q644" s="42"/>
      <c r="T644" s="42"/>
    </row>
    <row r="645" spans="12:20" ht="12.75">
      <c r="L645" s="42"/>
      <c r="Q645" s="42"/>
      <c r="T645" s="42"/>
    </row>
    <row r="646" spans="12:20" ht="12.75">
      <c r="L646" s="37"/>
      <c r="Q646" s="37"/>
      <c r="T646" s="37"/>
    </row>
    <row r="647" spans="12:20" ht="12.75">
      <c r="L647" s="59"/>
      <c r="Q647" s="59"/>
      <c r="T647" s="59"/>
    </row>
    <row r="648" spans="12:20" ht="12.75">
      <c r="L648" s="37"/>
      <c r="Q648" s="37"/>
      <c r="T648" s="37"/>
    </row>
    <row r="649" spans="12:20" ht="12.75">
      <c r="L649" s="37"/>
      <c r="Q649" s="37"/>
      <c r="T649" s="37"/>
    </row>
    <row r="650" spans="12:20" ht="12.75">
      <c r="L650" s="59"/>
      <c r="Q650" s="59"/>
      <c r="T650" s="59"/>
    </row>
    <row r="651" spans="12:20" ht="12.75">
      <c r="L651" s="37"/>
      <c r="Q651" s="37"/>
      <c r="T651" s="37"/>
    </row>
    <row r="652" spans="12:20" ht="12.75">
      <c r="L652" s="42"/>
      <c r="Q652" s="42"/>
      <c r="T652" s="42"/>
    </row>
    <row r="653" spans="12:20" ht="12.75">
      <c r="L653" s="42"/>
      <c r="Q653" s="42"/>
      <c r="T653" s="42"/>
    </row>
    <row r="654" spans="12:20" ht="12.75">
      <c r="L654" s="37"/>
      <c r="Q654" s="37"/>
      <c r="T654" s="37"/>
    </row>
    <row r="655" spans="12:20" ht="12.75">
      <c r="L655" s="37"/>
      <c r="Q655" s="37"/>
      <c r="T655" s="37"/>
    </row>
    <row r="656" spans="12:20" ht="12.75">
      <c r="L656" s="59"/>
      <c r="Q656" s="59"/>
      <c r="T656" s="59"/>
    </row>
    <row r="657" spans="12:20" ht="12.75">
      <c r="L657" s="59"/>
      <c r="Q657" s="59"/>
      <c r="T657" s="59"/>
    </row>
    <row r="658" spans="12:20" ht="12.75">
      <c r="L658" s="59"/>
      <c r="Q658" s="59"/>
      <c r="T658" s="59"/>
    </row>
    <row r="659" spans="12:20" ht="12.75">
      <c r="L659" s="59"/>
      <c r="Q659" s="59"/>
      <c r="T659" s="59"/>
    </row>
    <row r="660" spans="12:20" ht="12.75">
      <c r="L660" s="37"/>
      <c r="Q660" s="37"/>
      <c r="T660" s="37"/>
    </row>
    <row r="661" spans="12:20" ht="12.75">
      <c r="L661" s="42"/>
      <c r="Q661" s="42"/>
      <c r="T661" s="42"/>
    </row>
    <row r="662" spans="12:20" ht="12.75">
      <c r="L662" s="59"/>
      <c r="Q662" s="59"/>
      <c r="T662" s="59"/>
    </row>
    <row r="663" spans="12:20" ht="12.75">
      <c r="L663" s="42"/>
      <c r="Q663" s="42"/>
      <c r="T663" s="42"/>
    </row>
    <row r="664" spans="12:20" ht="12.75">
      <c r="L664" s="42"/>
      <c r="Q664" s="42"/>
      <c r="T664" s="42"/>
    </row>
    <row r="665" spans="12:20" ht="12.75">
      <c r="L665" s="18"/>
      <c r="Q665" s="18"/>
      <c r="T665" s="18"/>
    </row>
    <row r="666" spans="12:20" ht="12.75">
      <c r="L666" s="42"/>
      <c r="Q666" s="42"/>
      <c r="T666" s="42"/>
    </row>
    <row r="667" spans="12:20" ht="12.75">
      <c r="L667" s="11"/>
      <c r="Q667" s="11"/>
      <c r="T667" s="11"/>
    </row>
    <row r="668" spans="12:20" ht="12.75">
      <c r="L668" s="18"/>
      <c r="Q668" s="18"/>
      <c r="T668" s="18"/>
    </row>
    <row r="669" spans="12:20" ht="12.75">
      <c r="L669" s="42"/>
      <c r="Q669" s="42"/>
      <c r="T669" s="42"/>
    </row>
    <row r="670" spans="12:20" ht="12.75">
      <c r="L670" s="42"/>
      <c r="Q670" s="42"/>
      <c r="T670" s="42"/>
    </row>
    <row r="671" spans="12:20" ht="12.75">
      <c r="L671" s="42"/>
      <c r="Q671" s="42"/>
      <c r="T671" s="42"/>
    </row>
    <row r="672" spans="12:20" ht="12.75">
      <c r="L672" s="42"/>
      <c r="Q672" s="42"/>
      <c r="T672" s="42"/>
    </row>
    <row r="673" spans="12:20" ht="12.75">
      <c r="L673" s="56"/>
      <c r="Q673" s="56"/>
      <c r="T673" s="56"/>
    </row>
    <row r="674" spans="12:20" ht="12.75">
      <c r="L674" s="45"/>
      <c r="Q674" s="45"/>
      <c r="T674" s="45"/>
    </row>
    <row r="675" spans="12:20" ht="12.75">
      <c r="L675" s="18"/>
      <c r="Q675" s="18"/>
      <c r="T675" s="18"/>
    </row>
    <row r="676" spans="12:20" ht="12.75">
      <c r="L676" s="42"/>
      <c r="Q676" s="42"/>
      <c r="T676" s="42"/>
    </row>
    <row r="677" spans="12:20" ht="12.75">
      <c r="L677" s="42"/>
      <c r="Q677" s="42"/>
      <c r="T677" s="42"/>
    </row>
    <row r="678" spans="12:20" ht="12.75">
      <c r="L678" s="59"/>
      <c r="Q678" s="59"/>
      <c r="T678" s="59"/>
    </row>
    <row r="679" spans="12:20" ht="12.75">
      <c r="L679" s="59"/>
      <c r="Q679" s="59"/>
      <c r="T679" s="59"/>
    </row>
    <row r="680" spans="12:20" ht="12.75">
      <c r="L680" s="59"/>
      <c r="Q680" s="59"/>
      <c r="T680" s="59"/>
    </row>
    <row r="681" spans="12:20" ht="12.75">
      <c r="L681" s="42"/>
      <c r="Q681" s="42"/>
      <c r="T681" s="42"/>
    </row>
    <row r="682" spans="12:20" ht="12.75">
      <c r="L682" s="59"/>
      <c r="Q682" s="59"/>
      <c r="T682" s="59"/>
    </row>
    <row r="683" spans="12:20" ht="12.75">
      <c r="L683" s="42"/>
      <c r="Q683" s="42"/>
      <c r="T683" s="42"/>
    </row>
    <row r="684" spans="12:20" ht="12.75">
      <c r="L684" s="59"/>
      <c r="Q684" s="59"/>
      <c r="T684" s="59"/>
    </row>
    <row r="685" spans="12:20" ht="12.75">
      <c r="L685" s="59"/>
      <c r="Q685" s="59"/>
      <c r="T685" s="59"/>
    </row>
    <row r="686" spans="12:20" ht="12.75">
      <c r="L686" s="59"/>
      <c r="Q686" s="59"/>
      <c r="T686" s="59"/>
    </row>
    <row r="687" spans="12:20" ht="12.75">
      <c r="L687" s="59"/>
      <c r="Q687" s="59"/>
      <c r="T687" s="59"/>
    </row>
    <row r="688" spans="12:20" ht="12.75">
      <c r="L688" s="59"/>
      <c r="Q688" s="59"/>
      <c r="T688" s="59"/>
    </row>
    <row r="689" spans="12:20" ht="12.75">
      <c r="L689" s="59"/>
      <c r="Q689" s="59"/>
      <c r="T689" s="59"/>
    </row>
    <row r="690" spans="12:20" ht="12.75">
      <c r="L690" s="37"/>
      <c r="Q690" s="37"/>
      <c r="T690" s="37"/>
    </row>
    <row r="691" spans="12:20" ht="12.75">
      <c r="L691" s="37"/>
      <c r="Q691" s="37"/>
      <c r="T691" s="37"/>
    </row>
    <row r="692" spans="12:20" ht="12.75">
      <c r="L692" s="37"/>
      <c r="Q692" s="37"/>
      <c r="T692" s="37"/>
    </row>
    <row r="693" spans="12:20" ht="12.75">
      <c r="L693" s="37"/>
      <c r="Q693" s="37"/>
      <c r="T693" s="37"/>
    </row>
    <row r="694" spans="12:20" ht="12.75">
      <c r="L694" s="37"/>
      <c r="Q694" s="37"/>
      <c r="T694" s="37"/>
    </row>
    <row r="695" spans="12:20" ht="12.75">
      <c r="L695" s="42"/>
      <c r="Q695" s="42"/>
      <c r="T695" s="42"/>
    </row>
    <row r="696" spans="12:20" ht="12.75">
      <c r="L696" s="42"/>
      <c r="Q696" s="42"/>
      <c r="T696" s="42"/>
    </row>
    <row r="697" spans="12:20" ht="12.75">
      <c r="L697" s="37"/>
      <c r="Q697" s="37"/>
      <c r="T697" s="37"/>
    </row>
    <row r="698" spans="12:20" ht="12.75">
      <c r="L698" s="59"/>
      <c r="Q698" s="59"/>
      <c r="T698" s="59"/>
    </row>
    <row r="699" spans="12:20" ht="12.75">
      <c r="L699" s="37"/>
      <c r="Q699" s="37"/>
      <c r="T699" s="37"/>
    </row>
    <row r="700" spans="12:20" ht="12.75">
      <c r="L700" s="37"/>
      <c r="Q700" s="37"/>
      <c r="T700" s="37"/>
    </row>
    <row r="701" spans="12:20" ht="12.75">
      <c r="L701" s="59"/>
      <c r="Q701" s="59"/>
      <c r="T701" s="59"/>
    </row>
    <row r="702" spans="12:20" ht="12.75">
      <c r="L702" s="37"/>
      <c r="Q702" s="37"/>
      <c r="T702" s="37"/>
    </row>
    <row r="703" spans="12:20" ht="12.75">
      <c r="L703" s="42"/>
      <c r="Q703" s="42"/>
      <c r="T703" s="42"/>
    </row>
    <row r="704" spans="12:20" ht="12.75">
      <c r="L704" s="42"/>
      <c r="Q704" s="42"/>
      <c r="T704" s="42"/>
    </row>
    <row r="705" spans="12:20" ht="12.75">
      <c r="L705" s="37"/>
      <c r="Q705" s="37"/>
      <c r="T705" s="37"/>
    </row>
    <row r="706" spans="12:20" ht="12.75">
      <c r="L706" s="37"/>
      <c r="Q706" s="37"/>
      <c r="T706" s="37"/>
    </row>
    <row r="707" spans="12:20" ht="12.75">
      <c r="L707" s="59"/>
      <c r="Q707" s="59"/>
      <c r="T707" s="59"/>
    </row>
    <row r="708" spans="12:20" ht="12.75">
      <c r="L708" s="59"/>
      <c r="Q708" s="59"/>
      <c r="T708" s="59"/>
    </row>
    <row r="709" spans="12:20" ht="12.75">
      <c r="L709" s="59"/>
      <c r="Q709" s="59"/>
      <c r="T709" s="59"/>
    </row>
    <row r="710" spans="12:20" ht="12.75">
      <c r="L710" s="59"/>
      <c r="Q710" s="59"/>
      <c r="T710" s="59"/>
    </row>
    <row r="711" spans="12:20" ht="12.75">
      <c r="L711" s="37"/>
      <c r="Q711" s="37"/>
      <c r="T711" s="37"/>
    </row>
    <row r="712" spans="12:20" ht="12.75">
      <c r="L712" s="42"/>
      <c r="Q712" s="42"/>
      <c r="T712" s="42"/>
    </row>
    <row r="713" spans="12:20" ht="12.75">
      <c r="L713" s="59"/>
      <c r="Q713" s="59"/>
      <c r="T713" s="59"/>
    </row>
    <row r="714" spans="12:20" ht="12.75">
      <c r="L714" s="42"/>
      <c r="Q714" s="42"/>
      <c r="T714" s="42"/>
    </row>
    <row r="715" spans="12:20" ht="12.75">
      <c r="L715" s="42"/>
      <c r="Q715" s="42"/>
      <c r="T715" s="42"/>
    </row>
    <row r="716" spans="12:20" ht="12.75">
      <c r="L716" s="18"/>
      <c r="Q716" s="18"/>
      <c r="T716" s="18"/>
    </row>
    <row r="717" spans="12:20" ht="12.75">
      <c r="L717" s="42"/>
      <c r="Q717" s="42"/>
      <c r="T717" s="42"/>
    </row>
    <row r="718" spans="12:20" ht="12.75">
      <c r="L718" s="11"/>
      <c r="Q718" s="11"/>
      <c r="T718" s="11"/>
    </row>
    <row r="719" spans="12:20" ht="12.75">
      <c r="L719" s="18"/>
      <c r="Q719" s="18"/>
      <c r="T719" s="18"/>
    </row>
    <row r="720" spans="12:20" ht="12.75">
      <c r="L720" s="42"/>
      <c r="Q720" s="42"/>
      <c r="T720" s="42"/>
    </row>
    <row r="721" spans="12:20" ht="12.75">
      <c r="L721" s="42"/>
      <c r="Q721" s="42"/>
      <c r="T721" s="42"/>
    </row>
    <row r="722" spans="12:20" ht="12.75">
      <c r="L722" s="42"/>
      <c r="Q722" s="42"/>
      <c r="T722" s="42"/>
    </row>
    <row r="723" spans="12:20" ht="12.75">
      <c r="L723" s="42"/>
      <c r="Q723" s="42"/>
      <c r="T723" s="42"/>
    </row>
    <row r="724" spans="12:20" ht="12.75">
      <c r="L724" s="56"/>
      <c r="Q724" s="56"/>
      <c r="T724" s="56"/>
    </row>
    <row r="725" spans="12:20" ht="12.75">
      <c r="L725" s="45"/>
      <c r="Q725" s="45"/>
      <c r="T725" s="45"/>
    </row>
    <row r="726" spans="12:20" ht="12.75">
      <c r="L726" s="18"/>
      <c r="Q726" s="18"/>
      <c r="T726" s="18"/>
    </row>
    <row r="727" spans="12:20" ht="12.75">
      <c r="L727" s="42"/>
      <c r="Q727" s="42"/>
      <c r="T727" s="42"/>
    </row>
    <row r="728" spans="12:20" ht="12.75">
      <c r="L728" s="42"/>
      <c r="Q728" s="42"/>
      <c r="T728" s="42"/>
    </row>
    <row r="729" spans="12:20" ht="12.75">
      <c r="L729" s="59"/>
      <c r="Q729" s="59"/>
      <c r="T729" s="59"/>
    </row>
    <row r="730" spans="12:20" ht="12.75">
      <c r="L730" s="59"/>
      <c r="Q730" s="59"/>
      <c r="T730" s="59"/>
    </row>
    <row r="731" spans="12:20" ht="12.75">
      <c r="L731" s="59"/>
      <c r="Q731" s="59"/>
      <c r="T731" s="59"/>
    </row>
    <row r="732" spans="12:20" ht="12.75">
      <c r="L732" s="42"/>
      <c r="Q732" s="42"/>
      <c r="T732" s="42"/>
    </row>
    <row r="733" spans="12:20" ht="12.75">
      <c r="L733" s="59"/>
      <c r="Q733" s="59"/>
      <c r="T733" s="59"/>
    </row>
    <row r="734" spans="12:20" ht="12.75">
      <c r="L734" s="42"/>
      <c r="Q734" s="42"/>
      <c r="T734" s="42"/>
    </row>
    <row r="735" spans="12:20" ht="12.75">
      <c r="L735" s="59"/>
      <c r="Q735" s="59"/>
      <c r="T735" s="59"/>
    </row>
    <row r="736" spans="12:20" ht="12.75">
      <c r="L736" s="59"/>
      <c r="Q736" s="59"/>
      <c r="T736" s="59"/>
    </row>
    <row r="737" spans="12:20" ht="12.75">
      <c r="L737" s="59"/>
      <c r="Q737" s="59"/>
      <c r="T737" s="59"/>
    </row>
    <row r="738" spans="12:20" ht="12.75">
      <c r="L738" s="59"/>
      <c r="Q738" s="59"/>
      <c r="T738" s="59"/>
    </row>
    <row r="739" spans="12:20" ht="12.75">
      <c r="L739" s="59"/>
      <c r="Q739" s="59"/>
      <c r="T739" s="59"/>
    </row>
    <row r="740" spans="12:20" ht="12.75">
      <c r="L740" s="59"/>
      <c r="Q740" s="59"/>
      <c r="T740" s="59"/>
    </row>
    <row r="741" spans="12:20" ht="12.75">
      <c r="L741" s="37"/>
      <c r="Q741" s="37"/>
      <c r="T741" s="37"/>
    </row>
    <row r="742" spans="12:20" ht="12.75">
      <c r="L742" s="37"/>
      <c r="Q742" s="37"/>
      <c r="T742" s="37"/>
    </row>
    <row r="743" spans="12:20" ht="12.75">
      <c r="L743" s="37"/>
      <c r="Q743" s="37"/>
      <c r="T743" s="37"/>
    </row>
    <row r="744" spans="12:20" ht="12.75">
      <c r="L744" s="37"/>
      <c r="Q744" s="37"/>
      <c r="T744" s="37"/>
    </row>
    <row r="745" spans="12:20" ht="12.75">
      <c r="L745" s="37"/>
      <c r="Q745" s="37"/>
      <c r="T745" s="37"/>
    </row>
    <row r="746" spans="12:20" ht="12.75">
      <c r="L746" s="42"/>
      <c r="Q746" s="42"/>
      <c r="T746" s="42"/>
    </row>
    <row r="747" spans="12:20" ht="12.75">
      <c r="L747" s="42"/>
      <c r="Q747" s="42"/>
      <c r="T747" s="42"/>
    </row>
    <row r="748" spans="12:20" ht="12.75">
      <c r="L748" s="37"/>
      <c r="Q748" s="37"/>
      <c r="T748" s="37"/>
    </row>
    <row r="749" spans="12:20" ht="12.75">
      <c r="L749" s="59"/>
      <c r="Q749" s="59"/>
      <c r="T749" s="59"/>
    </row>
    <row r="750" spans="12:20" ht="12.75">
      <c r="L750" s="37"/>
      <c r="Q750" s="37"/>
      <c r="T750" s="37"/>
    </row>
    <row r="751" spans="12:20" ht="12.75">
      <c r="L751" s="37"/>
      <c r="Q751" s="37"/>
      <c r="T751" s="37"/>
    </row>
    <row r="752" spans="12:20" ht="12.75">
      <c r="L752" s="59"/>
      <c r="Q752" s="59"/>
      <c r="T752" s="59"/>
    </row>
    <row r="753" spans="12:20" ht="12.75">
      <c r="L753" s="37"/>
      <c r="Q753" s="37"/>
      <c r="T753" s="37"/>
    </row>
    <row r="754" spans="12:20" ht="12.75">
      <c r="L754" s="42"/>
      <c r="Q754" s="42"/>
      <c r="T754" s="42"/>
    </row>
    <row r="755" spans="12:20" ht="12.75">
      <c r="L755" s="42"/>
      <c r="Q755" s="42"/>
      <c r="T755" s="42"/>
    </row>
    <row r="756" spans="12:20" ht="12.75">
      <c r="L756" s="37"/>
      <c r="Q756" s="37"/>
      <c r="T756" s="37"/>
    </row>
    <row r="757" spans="12:20" ht="12.75">
      <c r="L757" s="37"/>
      <c r="Q757" s="37"/>
      <c r="T757" s="37"/>
    </row>
    <row r="758" spans="12:20" ht="12.75">
      <c r="L758" s="59"/>
      <c r="Q758" s="59"/>
      <c r="T758" s="59"/>
    </row>
    <row r="759" spans="12:20" ht="12.75">
      <c r="L759" s="59"/>
      <c r="Q759" s="59"/>
      <c r="T759" s="59"/>
    </row>
    <row r="760" spans="12:20" ht="12.75">
      <c r="L760" s="59"/>
      <c r="Q760" s="59"/>
      <c r="T760" s="59"/>
    </row>
  </sheetData>
  <sheetProtection/>
  <mergeCells count="3">
    <mergeCell ref="H5:K5"/>
    <mergeCell ref="M5:P5"/>
    <mergeCell ref="R5:S5"/>
  </mergeCells>
  <printOptions/>
  <pageMargins left="0.17" right="0.17" top="0.28" bottom="0.75" header="0.17" footer="0.3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tabSelected="1" view="pageBreakPreview" zoomScale="90" zoomScaleSheetLayoutView="90" zoomScalePageLayoutView="0" workbookViewId="0" topLeftCell="A1">
      <selection activeCell="S8" sqref="S8"/>
    </sheetView>
  </sheetViews>
  <sheetFormatPr defaultColWidth="9.140625" defaultRowHeight="12.75"/>
  <cols>
    <col min="1" max="5" width="1.421875" style="66" customWidth="1"/>
    <col min="6" max="6" width="37.00390625" style="66" customWidth="1"/>
    <col min="7" max="7" width="12.28125" style="66" bestFit="1" customWidth="1"/>
    <col min="8" max="8" width="11.00390625" style="66" bestFit="1" customWidth="1"/>
    <col min="9" max="9" width="12.7109375" style="66" bestFit="1" customWidth="1"/>
    <col min="10" max="10" width="12.00390625" style="66" bestFit="1" customWidth="1"/>
    <col min="11" max="11" width="13.140625" style="66" bestFit="1" customWidth="1"/>
    <col min="12" max="15" width="13.57421875" style="66" customWidth="1"/>
    <col min="16" max="16" width="13.140625" style="66" bestFit="1" customWidth="1"/>
    <col min="17" max="18" width="14.7109375" style="66" customWidth="1"/>
    <col min="19" max="19" width="13.140625" style="66" bestFit="1" customWidth="1"/>
    <col min="20" max="16384" width="9.140625" style="66" customWidth="1"/>
  </cols>
  <sheetData>
    <row r="1" spans="1:19" ht="15">
      <c r="A1" s="62" t="s">
        <v>4</v>
      </c>
      <c r="B1" s="62"/>
      <c r="C1" s="62"/>
      <c r="D1" s="62"/>
      <c r="E1" s="63"/>
      <c r="F1" s="63"/>
      <c r="K1" s="63"/>
      <c r="P1" s="63"/>
      <c r="S1" s="63"/>
    </row>
    <row r="2" spans="1:19" ht="15">
      <c r="A2" s="62" t="s">
        <v>65</v>
      </c>
      <c r="B2" s="62"/>
      <c r="C2" s="62"/>
      <c r="D2" s="62"/>
      <c r="E2" s="63"/>
      <c r="F2" s="63"/>
      <c r="K2" s="63"/>
      <c r="P2" s="63"/>
      <c r="S2" s="63"/>
    </row>
    <row r="3" spans="1:19" ht="15.75">
      <c r="A3" s="64" t="s">
        <v>17</v>
      </c>
      <c r="B3" s="65"/>
      <c r="C3" s="65"/>
      <c r="D3" s="65"/>
      <c r="E3" s="63"/>
      <c r="F3" s="63"/>
      <c r="K3" s="63"/>
      <c r="P3" s="63"/>
      <c r="S3" s="63"/>
    </row>
    <row r="4" spans="1:19" ht="12.75">
      <c r="A4" s="147" t="s">
        <v>24</v>
      </c>
      <c r="B4" s="148"/>
      <c r="C4" s="148"/>
      <c r="D4" s="148"/>
      <c r="E4" s="148"/>
      <c r="F4" s="148"/>
      <c r="K4" s="63"/>
      <c r="P4" s="63"/>
      <c r="S4" s="63"/>
    </row>
    <row r="5" spans="1:19" ht="33.75" customHeight="1">
      <c r="A5" s="64"/>
      <c r="B5" s="64"/>
      <c r="C5" s="64"/>
      <c r="D5" s="64"/>
      <c r="E5" s="63"/>
      <c r="F5" s="23"/>
      <c r="G5" s="149" t="s">
        <v>61</v>
      </c>
      <c r="H5" s="149"/>
      <c r="I5" s="149"/>
      <c r="J5" s="149"/>
      <c r="K5" s="60" t="s">
        <v>34</v>
      </c>
      <c r="L5" s="149" t="s">
        <v>61</v>
      </c>
      <c r="M5" s="149"/>
      <c r="N5" s="149"/>
      <c r="O5" s="149"/>
      <c r="P5" s="60" t="s">
        <v>34</v>
      </c>
      <c r="Q5" s="149" t="s">
        <v>61</v>
      </c>
      <c r="R5" s="149"/>
      <c r="S5" s="60" t="s">
        <v>114</v>
      </c>
    </row>
    <row r="6" spans="1:19" ht="12.75">
      <c r="A6" s="64"/>
      <c r="B6" s="64"/>
      <c r="C6" s="64"/>
      <c r="D6" s="64"/>
      <c r="E6" s="101"/>
      <c r="F6" s="101"/>
      <c r="G6" s="101" t="s">
        <v>22</v>
      </c>
      <c r="H6" s="101" t="s">
        <v>20</v>
      </c>
      <c r="I6" s="101" t="s">
        <v>19</v>
      </c>
      <c r="J6" s="101" t="s">
        <v>18</v>
      </c>
      <c r="K6" s="24" t="s">
        <v>18</v>
      </c>
      <c r="L6" s="101" t="s">
        <v>22</v>
      </c>
      <c r="M6" s="101" t="s">
        <v>20</v>
      </c>
      <c r="N6" s="101" t="s">
        <v>19</v>
      </c>
      <c r="O6" s="101" t="s">
        <v>18</v>
      </c>
      <c r="P6" s="24" t="s">
        <v>18</v>
      </c>
      <c r="Q6" s="101" t="s">
        <v>22</v>
      </c>
      <c r="R6" s="101" t="s">
        <v>20</v>
      </c>
      <c r="S6" s="24" t="s">
        <v>20</v>
      </c>
    </row>
    <row r="7" spans="1:19" ht="12.75">
      <c r="A7" s="6"/>
      <c r="B7" s="6"/>
      <c r="C7" s="6"/>
      <c r="D7" s="6"/>
      <c r="E7" s="126"/>
      <c r="F7" s="126"/>
      <c r="G7" s="126">
        <v>2013</v>
      </c>
      <c r="H7" s="126">
        <v>2013</v>
      </c>
      <c r="I7" s="126">
        <v>2013</v>
      </c>
      <c r="J7" s="126">
        <v>2013</v>
      </c>
      <c r="K7" s="10">
        <v>2013</v>
      </c>
      <c r="L7" s="126">
        <v>2014</v>
      </c>
      <c r="M7" s="126">
        <v>2014</v>
      </c>
      <c r="N7" s="126">
        <v>2014</v>
      </c>
      <c r="O7" s="127">
        <v>2014</v>
      </c>
      <c r="P7" s="10">
        <v>2014</v>
      </c>
      <c r="Q7" s="135">
        <v>2015</v>
      </c>
      <c r="R7" s="140">
        <v>2015</v>
      </c>
      <c r="S7" s="10">
        <v>2015</v>
      </c>
    </row>
    <row r="8" spans="1:19" ht="12.75">
      <c r="A8" s="6"/>
      <c r="B8" s="6"/>
      <c r="C8" s="6"/>
      <c r="D8" s="6"/>
      <c r="E8" s="126"/>
      <c r="F8" s="126"/>
      <c r="G8" s="126"/>
      <c r="J8" s="126"/>
      <c r="K8" s="10"/>
      <c r="L8" s="126"/>
      <c r="M8" s="126"/>
      <c r="N8" s="126"/>
      <c r="O8" s="127"/>
      <c r="P8" s="10"/>
      <c r="Q8" s="135"/>
      <c r="R8" s="140"/>
      <c r="S8" s="10"/>
    </row>
    <row r="9" spans="1:19" ht="12.75">
      <c r="A9" s="67" t="s">
        <v>74</v>
      </c>
      <c r="B9" s="67"/>
      <c r="G9" s="128"/>
      <c r="J9" s="128"/>
      <c r="K9" s="72"/>
      <c r="L9" s="128"/>
      <c r="M9" s="128"/>
      <c r="N9" s="128"/>
      <c r="O9" s="128"/>
      <c r="P9" s="72"/>
      <c r="Q9" s="128"/>
      <c r="R9" s="128"/>
      <c r="S9" s="72"/>
    </row>
    <row r="10" spans="2:19" ht="12.75">
      <c r="B10" s="5" t="s">
        <v>115</v>
      </c>
      <c r="G10" s="108">
        <v>29174</v>
      </c>
      <c r="H10" s="108">
        <v>29807</v>
      </c>
      <c r="I10" s="108">
        <v>31092</v>
      </c>
      <c r="J10" s="108">
        <v>33420</v>
      </c>
      <c r="K10" s="40"/>
      <c r="L10" s="108">
        <v>35674</v>
      </c>
      <c r="M10" s="108">
        <v>36244</v>
      </c>
      <c r="N10" s="108">
        <v>37219</v>
      </c>
      <c r="O10" s="108">
        <v>39114</v>
      </c>
      <c r="P10" s="40"/>
      <c r="Q10" s="108">
        <v>41397</v>
      </c>
      <c r="R10" s="138">
        <v>42300</v>
      </c>
      <c r="S10" s="40"/>
    </row>
    <row r="11" spans="1:19" ht="12.75">
      <c r="A11" s="67"/>
      <c r="B11" s="102" t="s">
        <v>116</v>
      </c>
      <c r="G11" s="108">
        <v>27913</v>
      </c>
      <c r="H11" s="108">
        <v>28624</v>
      </c>
      <c r="I11" s="108">
        <v>29925</v>
      </c>
      <c r="J11" s="108">
        <v>31712</v>
      </c>
      <c r="K11" s="40"/>
      <c r="L11" s="108">
        <v>34377</v>
      </c>
      <c r="M11" s="108">
        <v>35085</v>
      </c>
      <c r="N11" s="108">
        <v>36265</v>
      </c>
      <c r="O11" s="108">
        <v>37698</v>
      </c>
      <c r="P11" s="40"/>
      <c r="Q11" s="108">
        <v>40315</v>
      </c>
      <c r="R11" s="138">
        <v>41057</v>
      </c>
      <c r="S11" s="40"/>
    </row>
    <row r="12" spans="7:19" ht="6" customHeight="1">
      <c r="G12" s="68"/>
      <c r="H12" s="68"/>
      <c r="I12" s="68"/>
      <c r="J12" s="68"/>
      <c r="K12" s="73"/>
      <c r="L12" s="68"/>
      <c r="M12" s="68"/>
      <c r="N12" s="68"/>
      <c r="O12" s="68"/>
      <c r="P12" s="73"/>
      <c r="Q12" s="68"/>
      <c r="R12" s="139"/>
      <c r="S12" s="73"/>
    </row>
    <row r="13" spans="2:19" ht="12.75">
      <c r="B13" s="106" t="s">
        <v>56</v>
      </c>
      <c r="C13" s="106"/>
      <c r="G13" s="79">
        <v>638649</v>
      </c>
      <c r="H13" s="79">
        <v>671089</v>
      </c>
      <c r="I13" s="79">
        <v>701083</v>
      </c>
      <c r="J13" s="79">
        <v>740554</v>
      </c>
      <c r="K13" s="75">
        <f>SUM(G13:J13)</f>
        <v>2751375</v>
      </c>
      <c r="L13" s="79">
        <v>798617</v>
      </c>
      <c r="M13" s="107">
        <v>838225</v>
      </c>
      <c r="N13" s="107">
        <v>877150</v>
      </c>
      <c r="O13" s="107">
        <v>917442</v>
      </c>
      <c r="P13" s="75">
        <f>SUM(L13:O13)</f>
        <v>3431434</v>
      </c>
      <c r="Q13" s="79">
        <v>984532</v>
      </c>
      <c r="R13" s="79">
        <v>1025913</v>
      </c>
      <c r="S13" s="75">
        <f>SUM(Q13:R13)</f>
        <v>2010445</v>
      </c>
    </row>
    <row r="14" spans="2:19" ht="12.75">
      <c r="B14" s="106" t="s">
        <v>101</v>
      </c>
      <c r="C14" s="106"/>
      <c r="G14" s="108">
        <v>440334</v>
      </c>
      <c r="H14" s="108">
        <v>452598</v>
      </c>
      <c r="I14" s="108">
        <v>473965</v>
      </c>
      <c r="J14" s="108">
        <v>496479</v>
      </c>
      <c r="K14" s="40">
        <f>SUM(G14:J14)</f>
        <v>1863376</v>
      </c>
      <c r="L14" s="108">
        <v>517094</v>
      </c>
      <c r="M14" s="108">
        <v>546223</v>
      </c>
      <c r="N14" s="108">
        <v>565251</v>
      </c>
      <c r="O14" s="108">
        <v>573193</v>
      </c>
      <c r="P14" s="40">
        <f>SUM(L14:O14)</f>
        <v>2201761</v>
      </c>
      <c r="Q14" s="108">
        <v>582529</v>
      </c>
      <c r="R14" s="138">
        <v>612691</v>
      </c>
      <c r="S14" s="40">
        <f>SUM(Q14:R14)</f>
        <v>1195220</v>
      </c>
    </row>
    <row r="15" spans="2:19" ht="12.75">
      <c r="B15" s="106" t="s">
        <v>93</v>
      </c>
      <c r="C15" s="106"/>
      <c r="G15" s="70">
        <v>66965</v>
      </c>
      <c r="H15" s="70">
        <v>67177</v>
      </c>
      <c r="I15" s="70">
        <v>60637</v>
      </c>
      <c r="J15" s="70">
        <v>70453</v>
      </c>
      <c r="K15" s="74">
        <f>SUM(G15:J15)</f>
        <v>265232</v>
      </c>
      <c r="L15" s="70">
        <v>80258</v>
      </c>
      <c r="M15" s="70">
        <v>64727</v>
      </c>
      <c r="N15" s="70">
        <v>61045</v>
      </c>
      <c r="O15" s="70">
        <v>87423</v>
      </c>
      <c r="P15" s="74">
        <f>SUM(L15:O15)</f>
        <v>293453</v>
      </c>
      <c r="Q15" s="70">
        <v>89551</v>
      </c>
      <c r="R15" s="70">
        <v>73427</v>
      </c>
      <c r="S15" s="74">
        <f>SUM(Q15:R15)</f>
        <v>162978</v>
      </c>
    </row>
    <row r="16" spans="2:19" ht="12.75">
      <c r="B16" s="66" t="s">
        <v>78</v>
      </c>
      <c r="G16" s="108">
        <f>G13-G15-G14</f>
        <v>131350</v>
      </c>
      <c r="H16" s="108">
        <f>H13-H15-H14</f>
        <v>151314</v>
      </c>
      <c r="I16" s="108">
        <f>I13-I15-I14</f>
        <v>166481</v>
      </c>
      <c r="J16" s="108">
        <f aca="true" t="shared" si="0" ref="J16:P16">J13-J15-J14</f>
        <v>173622</v>
      </c>
      <c r="K16" s="40">
        <f t="shared" si="0"/>
        <v>622767</v>
      </c>
      <c r="L16" s="108">
        <f t="shared" si="0"/>
        <v>201265</v>
      </c>
      <c r="M16" s="108">
        <f t="shared" si="0"/>
        <v>227275</v>
      </c>
      <c r="N16" s="108">
        <f t="shared" si="0"/>
        <v>250854</v>
      </c>
      <c r="O16" s="108">
        <f t="shared" si="0"/>
        <v>256826</v>
      </c>
      <c r="P16" s="40">
        <f t="shared" si="0"/>
        <v>936220</v>
      </c>
      <c r="Q16" s="108">
        <f>Q13-Q15-Q14</f>
        <v>312452</v>
      </c>
      <c r="R16" s="138">
        <f>R13-R15-R14</f>
        <v>339795</v>
      </c>
      <c r="S16" s="40">
        <f>S13-S15-S14</f>
        <v>652247</v>
      </c>
    </row>
    <row r="17" spans="2:19" ht="12.75">
      <c r="B17" s="66" t="s">
        <v>107</v>
      </c>
      <c r="G17" s="129">
        <f aca="true" t="shared" si="1" ref="G17:N17">ROUND(G16/G13,3)</f>
        <v>0.206</v>
      </c>
      <c r="H17" s="129">
        <f t="shared" si="1"/>
        <v>0.225</v>
      </c>
      <c r="I17" s="129">
        <f t="shared" si="1"/>
        <v>0.237</v>
      </c>
      <c r="J17" s="129">
        <f t="shared" si="1"/>
        <v>0.234</v>
      </c>
      <c r="K17" s="134">
        <f t="shared" si="1"/>
        <v>0.226</v>
      </c>
      <c r="L17" s="129">
        <f t="shared" si="1"/>
        <v>0.252</v>
      </c>
      <c r="M17" s="129">
        <f t="shared" si="1"/>
        <v>0.271</v>
      </c>
      <c r="N17" s="129">
        <f t="shared" si="1"/>
        <v>0.286</v>
      </c>
      <c r="O17" s="129">
        <f>ROUND(O16/O13,3)</f>
        <v>0.28</v>
      </c>
      <c r="P17" s="134">
        <f>ROUND(P16/P13,3)</f>
        <v>0.273</v>
      </c>
      <c r="Q17" s="129">
        <f>ROUND(Q16/Q13,3)</f>
        <v>0.317</v>
      </c>
      <c r="R17" s="129">
        <f>ROUND(R16/R13,3)</f>
        <v>0.331</v>
      </c>
      <c r="S17" s="134">
        <f>ROUND(S16/S13,3)</f>
        <v>0.324</v>
      </c>
    </row>
    <row r="18" spans="7:19" ht="12.75">
      <c r="G18" s="130"/>
      <c r="H18" s="130"/>
      <c r="I18" s="130"/>
      <c r="J18" s="130"/>
      <c r="K18" s="71"/>
      <c r="L18" s="130"/>
      <c r="M18" s="130"/>
      <c r="N18" s="130"/>
      <c r="O18" s="130"/>
      <c r="P18" s="71"/>
      <c r="Q18" s="130"/>
      <c r="R18" s="130"/>
      <c r="S18" s="71"/>
    </row>
    <row r="19" spans="1:19" ht="12.75">
      <c r="A19" s="67" t="s">
        <v>81</v>
      </c>
      <c r="B19" s="67"/>
      <c r="G19" s="131"/>
      <c r="H19" s="131"/>
      <c r="I19" s="131"/>
      <c r="J19" s="131"/>
      <c r="K19" s="77"/>
      <c r="L19" s="131"/>
      <c r="M19" s="131"/>
      <c r="N19" s="131"/>
      <c r="O19" s="131"/>
      <c r="P19" s="77"/>
      <c r="Q19" s="131"/>
      <c r="R19" s="131"/>
      <c r="S19" s="77"/>
    </row>
    <row r="20" spans="2:19" ht="12.75">
      <c r="B20" s="5" t="s">
        <v>115</v>
      </c>
      <c r="D20" s="5"/>
      <c r="E20" s="5"/>
      <c r="G20" s="108">
        <v>7142</v>
      </c>
      <c r="H20" s="108">
        <v>7747</v>
      </c>
      <c r="I20" s="108">
        <v>9188</v>
      </c>
      <c r="J20" s="108">
        <v>10930</v>
      </c>
      <c r="K20" s="40"/>
      <c r="L20" s="108">
        <v>12683</v>
      </c>
      <c r="M20" s="108">
        <v>13801</v>
      </c>
      <c r="N20" s="108">
        <v>15843</v>
      </c>
      <c r="O20" s="108">
        <v>18277</v>
      </c>
      <c r="P20" s="40"/>
      <c r="Q20" s="108">
        <v>20877</v>
      </c>
      <c r="R20" s="138">
        <v>23251</v>
      </c>
      <c r="S20" s="40"/>
    </row>
    <row r="21" spans="1:19" ht="12.75">
      <c r="A21" s="67"/>
      <c r="B21" s="102" t="s">
        <v>116</v>
      </c>
      <c r="D21" s="5"/>
      <c r="E21" s="5"/>
      <c r="G21" s="108">
        <v>6331</v>
      </c>
      <c r="H21" s="108">
        <v>7014</v>
      </c>
      <c r="I21" s="108">
        <v>8084</v>
      </c>
      <c r="J21" s="108">
        <v>9722</v>
      </c>
      <c r="K21" s="40"/>
      <c r="L21" s="108">
        <v>11755</v>
      </c>
      <c r="M21" s="108">
        <v>12907</v>
      </c>
      <c r="N21" s="108">
        <v>14389</v>
      </c>
      <c r="O21" s="108">
        <v>16778</v>
      </c>
      <c r="P21" s="40"/>
      <c r="Q21" s="108">
        <v>19304</v>
      </c>
      <c r="R21" s="138">
        <v>21649</v>
      </c>
      <c r="S21" s="40"/>
    </row>
    <row r="22" spans="7:19" ht="7.5" customHeight="1">
      <c r="G22" s="68"/>
      <c r="H22" s="68"/>
      <c r="I22" s="68"/>
      <c r="J22" s="68"/>
      <c r="K22" s="73"/>
      <c r="L22" s="68"/>
      <c r="M22" s="68"/>
      <c r="N22" s="68"/>
      <c r="O22" s="68"/>
      <c r="P22" s="73"/>
      <c r="Q22" s="68"/>
      <c r="R22" s="139"/>
      <c r="S22" s="73"/>
    </row>
    <row r="23" spans="2:19" ht="12.75">
      <c r="B23" s="106" t="s">
        <v>56</v>
      </c>
      <c r="G23" s="79">
        <v>142019</v>
      </c>
      <c r="H23" s="79">
        <v>165902</v>
      </c>
      <c r="I23" s="79">
        <v>183051</v>
      </c>
      <c r="J23" s="79">
        <v>221418</v>
      </c>
      <c r="K23" s="75">
        <f>SUM(G23:J23)</f>
        <v>712390</v>
      </c>
      <c r="L23" s="79">
        <v>267118</v>
      </c>
      <c r="M23" s="107">
        <v>307461</v>
      </c>
      <c r="N23" s="107">
        <v>345685</v>
      </c>
      <c r="O23" s="107">
        <v>387797</v>
      </c>
      <c r="P23" s="75">
        <f>SUM(L23:O23)</f>
        <v>1308061</v>
      </c>
      <c r="Q23" s="79">
        <v>415397</v>
      </c>
      <c r="R23" s="79">
        <v>454763</v>
      </c>
      <c r="S23" s="75">
        <f>SUM(Q23:R23)</f>
        <v>870160</v>
      </c>
    </row>
    <row r="24" spans="2:19" ht="12.75">
      <c r="B24" s="106" t="s">
        <v>101</v>
      </c>
      <c r="G24" s="108">
        <v>166892</v>
      </c>
      <c r="H24" s="108">
        <v>184400</v>
      </c>
      <c r="I24" s="108">
        <v>209811</v>
      </c>
      <c r="J24" s="108">
        <v>221201</v>
      </c>
      <c r="K24" s="40">
        <f>SUM(G24:J24)</f>
        <v>782304</v>
      </c>
      <c r="L24" s="108">
        <v>245267</v>
      </c>
      <c r="M24" s="108">
        <v>266697</v>
      </c>
      <c r="N24" s="108">
        <v>291942</v>
      </c>
      <c r="O24" s="108">
        <v>350211</v>
      </c>
      <c r="P24" s="40">
        <f>SUM(L24:O24)</f>
        <v>1154117</v>
      </c>
      <c r="Q24" s="108">
        <v>375278</v>
      </c>
      <c r="R24" s="138">
        <v>422966</v>
      </c>
      <c r="S24" s="40">
        <f>SUM(Q24:R24)</f>
        <v>798244</v>
      </c>
    </row>
    <row r="25" spans="2:19" ht="12.75">
      <c r="B25" s="106" t="s">
        <v>93</v>
      </c>
      <c r="G25" s="70">
        <v>52047</v>
      </c>
      <c r="H25" s="70">
        <v>47335</v>
      </c>
      <c r="I25" s="70">
        <v>47537</v>
      </c>
      <c r="J25" s="70">
        <v>57499</v>
      </c>
      <c r="K25" s="74">
        <f>SUM(G25:J25)</f>
        <v>204418</v>
      </c>
      <c r="L25" s="70">
        <v>56840</v>
      </c>
      <c r="M25" s="70">
        <v>56036</v>
      </c>
      <c r="N25" s="70">
        <v>84609</v>
      </c>
      <c r="O25" s="70">
        <v>116248</v>
      </c>
      <c r="P25" s="74">
        <f>SUM(L25:O25)</f>
        <v>313733</v>
      </c>
      <c r="Q25" s="70">
        <v>105126</v>
      </c>
      <c r="R25" s="70">
        <v>123713</v>
      </c>
      <c r="S25" s="74">
        <f>SUM(Q25:R25)</f>
        <v>228839</v>
      </c>
    </row>
    <row r="26" spans="2:19" ht="12.75">
      <c r="B26" s="66" t="s">
        <v>79</v>
      </c>
      <c r="G26" s="108">
        <f aca="true" t="shared" si="2" ref="G26:L26">G23-G25-G24</f>
        <v>-76920</v>
      </c>
      <c r="H26" s="108">
        <f t="shared" si="2"/>
        <v>-65833</v>
      </c>
      <c r="I26" s="108">
        <f t="shared" si="2"/>
        <v>-74297</v>
      </c>
      <c r="J26" s="108">
        <f t="shared" si="2"/>
        <v>-57282</v>
      </c>
      <c r="K26" s="40">
        <f t="shared" si="2"/>
        <v>-274332</v>
      </c>
      <c r="L26" s="108">
        <f t="shared" si="2"/>
        <v>-34989</v>
      </c>
      <c r="M26" s="108">
        <f aca="true" t="shared" si="3" ref="M26:S26">M23-M25-M24</f>
        <v>-15272</v>
      </c>
      <c r="N26" s="108">
        <f t="shared" si="3"/>
        <v>-30866</v>
      </c>
      <c r="O26" s="108">
        <f t="shared" si="3"/>
        <v>-78662</v>
      </c>
      <c r="P26" s="40">
        <f t="shared" si="3"/>
        <v>-159789</v>
      </c>
      <c r="Q26" s="108">
        <f t="shared" si="3"/>
        <v>-65007</v>
      </c>
      <c r="R26" s="138">
        <f t="shared" si="3"/>
        <v>-91916</v>
      </c>
      <c r="S26" s="40">
        <f t="shared" si="3"/>
        <v>-156923</v>
      </c>
    </row>
    <row r="27" spans="2:19" ht="12.75">
      <c r="B27" s="66" t="s">
        <v>107</v>
      </c>
      <c r="G27" s="129">
        <f aca="true" t="shared" si="4" ref="G27:P27">ROUND(G26/G23,3)</f>
        <v>-0.542</v>
      </c>
      <c r="H27" s="129">
        <f t="shared" si="4"/>
        <v>-0.397</v>
      </c>
      <c r="I27" s="129">
        <f t="shared" si="4"/>
        <v>-0.406</v>
      </c>
      <c r="J27" s="129">
        <f t="shared" si="4"/>
        <v>-0.259</v>
      </c>
      <c r="K27" s="134">
        <f t="shared" si="4"/>
        <v>-0.385</v>
      </c>
      <c r="L27" s="129">
        <f t="shared" si="4"/>
        <v>-0.131</v>
      </c>
      <c r="M27" s="129">
        <f t="shared" si="4"/>
        <v>-0.05</v>
      </c>
      <c r="N27" s="129">
        <f t="shared" si="4"/>
        <v>-0.089</v>
      </c>
      <c r="O27" s="129">
        <f t="shared" si="4"/>
        <v>-0.203</v>
      </c>
      <c r="P27" s="134">
        <f t="shared" si="4"/>
        <v>-0.122</v>
      </c>
      <c r="Q27" s="129">
        <f>ROUND(Q26/Q23,3)</f>
        <v>-0.156</v>
      </c>
      <c r="R27" s="129">
        <f>ROUND(R26/R23,3)</f>
        <v>-0.202</v>
      </c>
      <c r="S27" s="134">
        <f>ROUND(S26/S23,3)</f>
        <v>-0.18</v>
      </c>
    </row>
    <row r="28" spans="7:19" ht="12.75">
      <c r="G28" s="130"/>
      <c r="H28" s="130"/>
      <c r="I28" s="130"/>
      <c r="J28" s="130"/>
      <c r="K28" s="71"/>
      <c r="L28" s="130"/>
      <c r="M28" s="130"/>
      <c r="N28" s="130"/>
      <c r="O28" s="130"/>
      <c r="P28" s="71"/>
      <c r="Q28" s="130"/>
      <c r="R28" s="130"/>
      <c r="S28" s="71"/>
    </row>
    <row r="29" spans="1:19" ht="12.75">
      <c r="A29" s="61" t="s">
        <v>86</v>
      </c>
      <c r="G29" s="128"/>
      <c r="H29" s="128"/>
      <c r="I29" s="128"/>
      <c r="J29" s="128"/>
      <c r="K29" s="72"/>
      <c r="L29" s="128"/>
      <c r="M29" s="128"/>
      <c r="N29" s="128"/>
      <c r="O29" s="128"/>
      <c r="P29" s="72"/>
      <c r="Q29" s="128"/>
      <c r="R29" s="128"/>
      <c r="S29" s="72"/>
    </row>
    <row r="30" spans="2:19" ht="12.75">
      <c r="B30" s="5" t="s">
        <v>115</v>
      </c>
      <c r="C30" s="5"/>
      <c r="G30" s="108">
        <v>36316</v>
      </c>
      <c r="H30" s="108">
        <v>37554</v>
      </c>
      <c r="I30" s="108">
        <v>40280</v>
      </c>
      <c r="J30" s="108">
        <v>44350</v>
      </c>
      <c r="K30" s="40"/>
      <c r="L30" s="108">
        <v>48357</v>
      </c>
      <c r="M30" s="108">
        <f aca="true" t="shared" si="5" ref="M30:O31">M10+M20</f>
        <v>50045</v>
      </c>
      <c r="N30" s="108">
        <f t="shared" si="5"/>
        <v>53062</v>
      </c>
      <c r="O30" s="108">
        <f t="shared" si="5"/>
        <v>57391</v>
      </c>
      <c r="P30" s="40"/>
      <c r="Q30" s="138">
        <f>Q10+Q20</f>
        <v>62274</v>
      </c>
      <c r="R30" s="138">
        <f>R10+R20</f>
        <v>65551</v>
      </c>
      <c r="S30" s="40"/>
    </row>
    <row r="31" spans="1:19" ht="12.75">
      <c r="A31" s="67"/>
      <c r="B31" s="102" t="s">
        <v>116</v>
      </c>
      <c r="C31" s="5"/>
      <c r="G31" s="108">
        <v>34244</v>
      </c>
      <c r="H31" s="108">
        <v>35638</v>
      </c>
      <c r="I31" s="108">
        <v>38009</v>
      </c>
      <c r="J31" s="108">
        <v>41434</v>
      </c>
      <c r="K31" s="40"/>
      <c r="L31" s="108">
        <v>46132</v>
      </c>
      <c r="M31" s="108">
        <f t="shared" si="5"/>
        <v>47992</v>
      </c>
      <c r="N31" s="108">
        <f t="shared" si="5"/>
        <v>50654</v>
      </c>
      <c r="O31" s="108">
        <f t="shared" si="5"/>
        <v>54476</v>
      </c>
      <c r="P31" s="40"/>
      <c r="Q31" s="138">
        <f>Q11+Q21</f>
        <v>59619</v>
      </c>
      <c r="R31" s="138">
        <f>R11+R21</f>
        <v>62706</v>
      </c>
      <c r="S31" s="40"/>
    </row>
    <row r="32" spans="7:19" ht="6" customHeight="1">
      <c r="G32" s="68"/>
      <c r="H32" s="68"/>
      <c r="I32" s="68"/>
      <c r="J32" s="68"/>
      <c r="K32" s="73"/>
      <c r="L32" s="68"/>
      <c r="M32" s="68"/>
      <c r="N32" s="68"/>
      <c r="O32" s="68"/>
      <c r="P32" s="73"/>
      <c r="Q32" s="139"/>
      <c r="R32" s="139"/>
      <c r="S32" s="73"/>
    </row>
    <row r="33" spans="2:19" ht="12.75">
      <c r="B33" s="106" t="s">
        <v>66</v>
      </c>
      <c r="G33" s="79">
        <v>780668</v>
      </c>
      <c r="H33" s="79">
        <v>836991</v>
      </c>
      <c r="I33" s="79">
        <v>884134</v>
      </c>
      <c r="J33" s="79">
        <v>961972</v>
      </c>
      <c r="K33" s="78">
        <f>SUM(G33:J33)</f>
        <v>3463765</v>
      </c>
      <c r="L33" s="79">
        <f aca="true" t="shared" si="6" ref="L33:N35">L23+L13</f>
        <v>1065735</v>
      </c>
      <c r="M33" s="79">
        <f t="shared" si="6"/>
        <v>1145686</v>
      </c>
      <c r="N33" s="79">
        <f t="shared" si="6"/>
        <v>1222835</v>
      </c>
      <c r="O33" s="79">
        <f>O23+O13</f>
        <v>1305239</v>
      </c>
      <c r="P33" s="78">
        <f>SUM(L33:O33)</f>
        <v>4739495</v>
      </c>
      <c r="Q33" s="79">
        <f aca="true" t="shared" si="7" ref="Q33:R35">Q23+Q13</f>
        <v>1399929</v>
      </c>
      <c r="R33" s="79">
        <f t="shared" si="7"/>
        <v>1480676</v>
      </c>
      <c r="S33" s="78">
        <f>SUM(Q33:R33)</f>
        <v>2880605</v>
      </c>
    </row>
    <row r="34" spans="2:19" ht="12.75">
      <c r="B34" s="106" t="s">
        <v>101</v>
      </c>
      <c r="G34" s="108">
        <v>607226</v>
      </c>
      <c r="H34" s="108">
        <v>636998</v>
      </c>
      <c r="I34" s="108">
        <v>683776</v>
      </c>
      <c r="J34" s="108">
        <v>717680</v>
      </c>
      <c r="K34" s="40">
        <f>SUM(G34:J34)</f>
        <v>2645680</v>
      </c>
      <c r="L34" s="108">
        <f t="shared" si="6"/>
        <v>762361</v>
      </c>
      <c r="M34" s="108">
        <f t="shared" si="6"/>
        <v>812920</v>
      </c>
      <c r="N34" s="108">
        <f t="shared" si="6"/>
        <v>857193</v>
      </c>
      <c r="O34" s="108">
        <f>O24+O14</f>
        <v>923404</v>
      </c>
      <c r="P34" s="40">
        <f>SUM(L34:O34)</f>
        <v>3355878</v>
      </c>
      <c r="Q34" s="138">
        <f t="shared" si="7"/>
        <v>957807</v>
      </c>
      <c r="R34" s="138">
        <f t="shared" si="7"/>
        <v>1035657</v>
      </c>
      <c r="S34" s="40">
        <f>SUM(Q34:R34)</f>
        <v>1993464</v>
      </c>
    </row>
    <row r="35" spans="2:19" ht="12.75">
      <c r="B35" s="106" t="s">
        <v>93</v>
      </c>
      <c r="G35" s="70">
        <v>119012</v>
      </c>
      <c r="H35" s="70">
        <v>114512</v>
      </c>
      <c r="I35" s="70">
        <v>108174</v>
      </c>
      <c r="J35" s="70">
        <v>127952</v>
      </c>
      <c r="K35" s="74">
        <f>SUM(G35:J35)</f>
        <v>469650</v>
      </c>
      <c r="L35" s="108">
        <f t="shared" si="6"/>
        <v>137098</v>
      </c>
      <c r="M35" s="108">
        <f t="shared" si="6"/>
        <v>120763</v>
      </c>
      <c r="N35" s="108">
        <f t="shared" si="6"/>
        <v>145654</v>
      </c>
      <c r="O35" s="108">
        <f>O25+O15</f>
        <v>203671</v>
      </c>
      <c r="P35" s="74">
        <f>SUM(L35:O35)</f>
        <v>607186</v>
      </c>
      <c r="Q35" s="138">
        <f t="shared" si="7"/>
        <v>194677</v>
      </c>
      <c r="R35" s="138">
        <f t="shared" si="7"/>
        <v>197140</v>
      </c>
      <c r="S35" s="74">
        <f>SUM(Q35:R35)</f>
        <v>391817</v>
      </c>
    </row>
    <row r="36" spans="2:19" ht="12.75">
      <c r="B36" s="66" t="s">
        <v>79</v>
      </c>
      <c r="G36" s="108">
        <f>G33-G35-G34</f>
        <v>54430</v>
      </c>
      <c r="H36" s="108">
        <f>H33-H35-H34</f>
        <v>85481</v>
      </c>
      <c r="I36" s="108">
        <f>I33-I35-I34</f>
        <v>92184</v>
      </c>
      <c r="J36" s="108">
        <f aca="true" t="shared" si="8" ref="J36:P36">J33-J35-J34</f>
        <v>116340</v>
      </c>
      <c r="K36" s="40">
        <f t="shared" si="8"/>
        <v>348435</v>
      </c>
      <c r="L36" s="80">
        <f t="shared" si="8"/>
        <v>166276</v>
      </c>
      <c r="M36" s="80">
        <f t="shared" si="8"/>
        <v>212003</v>
      </c>
      <c r="N36" s="80">
        <f t="shared" si="8"/>
        <v>219988</v>
      </c>
      <c r="O36" s="80">
        <f t="shared" si="8"/>
        <v>178164</v>
      </c>
      <c r="P36" s="40">
        <f t="shared" si="8"/>
        <v>776431</v>
      </c>
      <c r="Q36" s="80">
        <f>Q33-Q35-Q34</f>
        <v>247445</v>
      </c>
      <c r="R36" s="80">
        <f>R33-R35-R34</f>
        <v>247879</v>
      </c>
      <c r="S36" s="40">
        <f>S33-S35-S34</f>
        <v>495324</v>
      </c>
    </row>
    <row r="37" spans="2:19" ht="12.75">
      <c r="B37" s="66" t="s">
        <v>107</v>
      </c>
      <c r="G37" s="129">
        <f aca="true" t="shared" si="9" ref="G37:P37">ROUND(G36/G33,3)</f>
        <v>0.07</v>
      </c>
      <c r="H37" s="129">
        <f t="shared" si="9"/>
        <v>0.102</v>
      </c>
      <c r="I37" s="129">
        <f t="shared" si="9"/>
        <v>0.104</v>
      </c>
      <c r="J37" s="129">
        <f t="shared" si="9"/>
        <v>0.121</v>
      </c>
      <c r="K37" s="134">
        <f t="shared" si="9"/>
        <v>0.101</v>
      </c>
      <c r="L37" s="129">
        <f t="shared" si="9"/>
        <v>0.156</v>
      </c>
      <c r="M37" s="129">
        <f t="shared" si="9"/>
        <v>0.185</v>
      </c>
      <c r="N37" s="129">
        <f t="shared" si="9"/>
        <v>0.18</v>
      </c>
      <c r="O37" s="129">
        <f t="shared" si="9"/>
        <v>0.136</v>
      </c>
      <c r="P37" s="134">
        <f t="shared" si="9"/>
        <v>0.164</v>
      </c>
      <c r="Q37" s="129">
        <f>ROUND(Q36/Q33,3)</f>
        <v>0.177</v>
      </c>
      <c r="R37" s="129">
        <f>ROUND(R36/R33,3)</f>
        <v>0.167</v>
      </c>
      <c r="S37" s="134">
        <f>ROUND(S36/S33,3)</f>
        <v>0.172</v>
      </c>
    </row>
    <row r="38" spans="7:19" ht="12.75">
      <c r="G38" s="130"/>
      <c r="H38" s="130"/>
      <c r="I38" s="130"/>
      <c r="J38" s="130"/>
      <c r="K38" s="71"/>
      <c r="L38" s="130"/>
      <c r="M38" s="130"/>
      <c r="N38" s="130"/>
      <c r="O38" s="130"/>
      <c r="P38" s="71"/>
      <c r="Q38" s="130"/>
      <c r="R38" s="130"/>
      <c r="S38" s="71"/>
    </row>
    <row r="39" spans="1:19" ht="12.75">
      <c r="A39" s="67" t="s">
        <v>75</v>
      </c>
      <c r="B39" s="67"/>
      <c r="G39" s="128"/>
      <c r="H39" s="128"/>
      <c r="I39" s="128"/>
      <c r="J39" s="128"/>
      <c r="K39" s="72"/>
      <c r="L39" s="128"/>
      <c r="M39" s="128"/>
      <c r="N39" s="128"/>
      <c r="O39" s="128"/>
      <c r="P39" s="72"/>
      <c r="Q39" s="128"/>
      <c r="R39" s="128"/>
      <c r="S39" s="72"/>
    </row>
    <row r="40" spans="2:19" ht="12.75">
      <c r="B40" s="5" t="s">
        <v>115</v>
      </c>
      <c r="G40" s="108">
        <v>7983</v>
      </c>
      <c r="H40" s="108">
        <v>7508</v>
      </c>
      <c r="I40" s="108">
        <v>7148</v>
      </c>
      <c r="J40" s="108">
        <v>6930</v>
      </c>
      <c r="K40" s="40"/>
      <c r="L40" s="108">
        <v>6652</v>
      </c>
      <c r="M40" s="108">
        <v>6261</v>
      </c>
      <c r="N40" s="108">
        <v>5986</v>
      </c>
      <c r="O40" s="108">
        <v>5767</v>
      </c>
      <c r="P40" s="40"/>
      <c r="Q40" s="108">
        <v>5564</v>
      </c>
      <c r="R40" s="138">
        <v>5314</v>
      </c>
      <c r="S40" s="40"/>
    </row>
    <row r="41" spans="1:19" ht="12.75">
      <c r="A41" s="67"/>
      <c r="B41" s="102" t="s">
        <v>116</v>
      </c>
      <c r="G41" s="108">
        <v>7827</v>
      </c>
      <c r="H41" s="108">
        <v>7369</v>
      </c>
      <c r="I41" s="108">
        <v>7014</v>
      </c>
      <c r="J41" s="108">
        <v>6765</v>
      </c>
      <c r="K41" s="40"/>
      <c r="L41" s="108">
        <v>6509</v>
      </c>
      <c r="M41" s="108">
        <v>6167</v>
      </c>
      <c r="N41" s="108">
        <v>5899</v>
      </c>
      <c r="O41" s="108">
        <v>5668</v>
      </c>
      <c r="P41" s="40"/>
      <c r="Q41" s="108">
        <v>5470</v>
      </c>
      <c r="R41" s="138">
        <v>5219</v>
      </c>
      <c r="S41" s="40"/>
    </row>
    <row r="42" spans="7:19" ht="6" customHeight="1">
      <c r="G42" s="68"/>
      <c r="H42" s="68"/>
      <c r="I42" s="68"/>
      <c r="J42" s="68"/>
      <c r="K42" s="73"/>
      <c r="L42" s="68"/>
      <c r="M42" s="68"/>
      <c r="N42" s="68"/>
      <c r="O42" s="68"/>
      <c r="P42" s="73"/>
      <c r="Q42" s="68"/>
      <c r="R42" s="139"/>
      <c r="S42" s="73"/>
    </row>
    <row r="43" spans="2:19" ht="12.75">
      <c r="B43" s="106" t="s">
        <v>56</v>
      </c>
      <c r="G43" s="79">
        <v>243293</v>
      </c>
      <c r="H43" s="79">
        <v>232381</v>
      </c>
      <c r="I43" s="79">
        <v>221865</v>
      </c>
      <c r="J43" s="79">
        <v>213258</v>
      </c>
      <c r="K43" s="78">
        <f>SUM(G43:J43)</f>
        <v>910797</v>
      </c>
      <c r="L43" s="79">
        <v>204354</v>
      </c>
      <c r="M43" s="79">
        <v>194721</v>
      </c>
      <c r="N43" s="79">
        <v>186597</v>
      </c>
      <c r="O43" s="79">
        <v>179489</v>
      </c>
      <c r="P43" s="78">
        <f>SUM(L43:O43)</f>
        <v>765161</v>
      </c>
      <c r="Q43" s="79">
        <v>173200</v>
      </c>
      <c r="R43" s="79">
        <v>164018</v>
      </c>
      <c r="S43" s="78">
        <f>SUM(Q43:R43)</f>
        <v>337218</v>
      </c>
    </row>
    <row r="44" spans="2:19" ht="12.75">
      <c r="B44" s="106" t="s">
        <v>101</v>
      </c>
      <c r="G44" s="108">
        <v>129726</v>
      </c>
      <c r="H44" s="108">
        <v>123676</v>
      </c>
      <c r="I44" s="108">
        <v>115124</v>
      </c>
      <c r="J44" s="108">
        <v>102997</v>
      </c>
      <c r="K44" s="40">
        <f>SUM(G44:J44)</f>
        <v>471523</v>
      </c>
      <c r="L44" s="108">
        <v>106825</v>
      </c>
      <c r="M44" s="108">
        <v>101928</v>
      </c>
      <c r="N44" s="108">
        <v>97201</v>
      </c>
      <c r="O44" s="108">
        <v>90928</v>
      </c>
      <c r="P44" s="40">
        <f>SUM(L44:O44)</f>
        <v>396882</v>
      </c>
      <c r="Q44" s="108">
        <v>88594</v>
      </c>
      <c r="R44" s="138">
        <v>86095</v>
      </c>
      <c r="S44" s="40">
        <f>SUM(Q44:R44)</f>
        <v>174689</v>
      </c>
    </row>
    <row r="45" spans="2:19" ht="12.75">
      <c r="B45" s="106" t="s">
        <v>93</v>
      </c>
      <c r="G45" s="70">
        <v>74</v>
      </c>
      <c r="H45" s="70">
        <v>99</v>
      </c>
      <c r="I45" s="70">
        <v>54</v>
      </c>
      <c r="J45" s="70">
        <v>65</v>
      </c>
      <c r="K45" s="74">
        <f>SUM(G45:J45)</f>
        <v>292</v>
      </c>
      <c r="L45" s="70">
        <v>0</v>
      </c>
      <c r="M45" s="70">
        <v>0</v>
      </c>
      <c r="N45" s="70">
        <v>0</v>
      </c>
      <c r="O45" s="70">
        <v>0</v>
      </c>
      <c r="P45" s="74">
        <f>SUM(L45:O45)</f>
        <v>0</v>
      </c>
      <c r="Q45" s="70">
        <v>0</v>
      </c>
      <c r="R45" s="70">
        <v>0</v>
      </c>
      <c r="S45" s="74">
        <f>SUM(Q45:R45)</f>
        <v>0</v>
      </c>
    </row>
    <row r="46" spans="2:19" ht="12.75">
      <c r="B46" s="66" t="s">
        <v>78</v>
      </c>
      <c r="G46" s="108">
        <f>G43-G45-G44</f>
        <v>113493</v>
      </c>
      <c r="H46" s="108">
        <f>H43-H45-H44</f>
        <v>108606</v>
      </c>
      <c r="I46" s="108">
        <f>I43-I45-I44</f>
        <v>106687</v>
      </c>
      <c r="J46" s="108">
        <f aca="true" t="shared" si="10" ref="J46:P46">J43-J45-J44</f>
        <v>110196</v>
      </c>
      <c r="K46" s="40">
        <f t="shared" si="10"/>
        <v>438982</v>
      </c>
      <c r="L46" s="108">
        <f t="shared" si="10"/>
        <v>97529</v>
      </c>
      <c r="M46" s="108">
        <f t="shared" si="10"/>
        <v>92793</v>
      </c>
      <c r="N46" s="108">
        <f t="shared" si="10"/>
        <v>89396</v>
      </c>
      <c r="O46" s="108">
        <f t="shared" si="10"/>
        <v>88561</v>
      </c>
      <c r="P46" s="40">
        <f t="shared" si="10"/>
        <v>368279</v>
      </c>
      <c r="Q46" s="108">
        <f>Q43-Q45-Q44</f>
        <v>84606</v>
      </c>
      <c r="R46" s="138">
        <f>R43-R45-R44</f>
        <v>77923</v>
      </c>
      <c r="S46" s="40">
        <f>S43-S45-S44</f>
        <v>162529</v>
      </c>
    </row>
    <row r="47" spans="2:19" ht="12.75">
      <c r="B47" s="66" t="s">
        <v>107</v>
      </c>
      <c r="G47" s="129">
        <f aca="true" t="shared" si="11" ref="G47:P47">ROUND(G46/G43,3)</f>
        <v>0.466</v>
      </c>
      <c r="H47" s="129">
        <f t="shared" si="11"/>
        <v>0.467</v>
      </c>
      <c r="I47" s="129">
        <f t="shared" si="11"/>
        <v>0.481</v>
      </c>
      <c r="J47" s="129">
        <f t="shared" si="11"/>
        <v>0.517</v>
      </c>
      <c r="K47" s="134">
        <f t="shared" si="11"/>
        <v>0.482</v>
      </c>
      <c r="L47" s="129">
        <f t="shared" si="11"/>
        <v>0.477</v>
      </c>
      <c r="M47" s="129">
        <f t="shared" si="11"/>
        <v>0.477</v>
      </c>
      <c r="N47" s="129">
        <f t="shared" si="11"/>
        <v>0.479</v>
      </c>
      <c r="O47" s="129">
        <f t="shared" si="11"/>
        <v>0.493</v>
      </c>
      <c r="P47" s="134">
        <f t="shared" si="11"/>
        <v>0.481</v>
      </c>
      <c r="Q47" s="129">
        <f>ROUND(Q46/Q43,3)</f>
        <v>0.488</v>
      </c>
      <c r="R47" s="129">
        <f>ROUND(R46/R43,3)</f>
        <v>0.475</v>
      </c>
      <c r="S47" s="134">
        <f>ROUND(S46/S43,3)</f>
        <v>0.482</v>
      </c>
    </row>
    <row r="48" spans="7:19" ht="12.75">
      <c r="G48" s="132"/>
      <c r="H48" s="132"/>
      <c r="I48" s="132"/>
      <c r="J48" s="132"/>
      <c r="K48" s="76"/>
      <c r="L48" s="132"/>
      <c r="M48" s="132"/>
      <c r="N48" s="132"/>
      <c r="O48" s="132"/>
      <c r="P48" s="76"/>
      <c r="Q48" s="132"/>
      <c r="R48" s="132"/>
      <c r="S48" s="76"/>
    </row>
    <row r="49" spans="1:19" ht="12.75">
      <c r="A49" s="67" t="s">
        <v>90</v>
      </c>
      <c r="G49" s="132"/>
      <c r="H49" s="132"/>
      <c r="I49" s="132"/>
      <c r="J49" s="132"/>
      <c r="K49" s="76"/>
      <c r="L49" s="132"/>
      <c r="M49" s="132"/>
      <c r="N49" s="132"/>
      <c r="O49" s="132"/>
      <c r="P49" s="76"/>
      <c r="Q49" s="132"/>
      <c r="R49" s="132"/>
      <c r="S49" s="76"/>
    </row>
    <row r="50" spans="2:19" ht="12.75">
      <c r="B50" s="106" t="s">
        <v>56</v>
      </c>
      <c r="G50" s="79">
        <f>+G43+G33</f>
        <v>1023961</v>
      </c>
      <c r="H50" s="79">
        <v>1069372</v>
      </c>
      <c r="I50" s="79">
        <v>1105999</v>
      </c>
      <c r="J50" s="79">
        <v>1175230</v>
      </c>
      <c r="K50" s="78">
        <f>SUM(G50:J50)</f>
        <v>4374562</v>
      </c>
      <c r="L50" s="79">
        <f>+L43+L33</f>
        <v>1270089</v>
      </c>
      <c r="M50" s="79">
        <f>+M43+M33</f>
        <v>1340407</v>
      </c>
      <c r="N50" s="79">
        <f>+N43+N33</f>
        <v>1409432</v>
      </c>
      <c r="O50" s="79">
        <f>+O43+O33</f>
        <v>1484728</v>
      </c>
      <c r="P50" s="78">
        <f>SUM(L50:O50)</f>
        <v>5504656</v>
      </c>
      <c r="Q50" s="79">
        <f>+Q43+Q33</f>
        <v>1573129</v>
      </c>
      <c r="R50" s="79">
        <f>+R43+R33</f>
        <v>1644694</v>
      </c>
      <c r="S50" s="78">
        <f>SUM(Q50:R50)</f>
        <v>3217823</v>
      </c>
    </row>
    <row r="51" spans="2:19" ht="12.75">
      <c r="B51" s="106" t="s">
        <v>101</v>
      </c>
      <c r="G51" s="68">
        <v>736952</v>
      </c>
      <c r="H51" s="68">
        <v>760674</v>
      </c>
      <c r="I51" s="68">
        <v>798900</v>
      </c>
      <c r="J51" s="68">
        <v>820677</v>
      </c>
      <c r="K51" s="73">
        <f>SUM(G51:J51)</f>
        <v>3117203</v>
      </c>
      <c r="L51" s="68">
        <f aca="true" t="shared" si="12" ref="L51:N52">+L34+L44</f>
        <v>869186</v>
      </c>
      <c r="M51" s="68">
        <f t="shared" si="12"/>
        <v>914848</v>
      </c>
      <c r="N51" s="68">
        <f t="shared" si="12"/>
        <v>954394</v>
      </c>
      <c r="O51" s="68">
        <f>+O34+O44</f>
        <v>1014332</v>
      </c>
      <c r="P51" s="73">
        <f>SUM(L51:O51)</f>
        <v>3752760</v>
      </c>
      <c r="Q51" s="68">
        <f>+Q34+Q44</f>
        <v>1046401</v>
      </c>
      <c r="R51" s="139">
        <f>+R34+R44</f>
        <v>1121752</v>
      </c>
      <c r="S51" s="73">
        <f>SUM(Q51:R51)</f>
        <v>2168153</v>
      </c>
    </row>
    <row r="52" spans="2:19" ht="12.75">
      <c r="B52" s="106" t="s">
        <v>93</v>
      </c>
      <c r="G52" s="70">
        <v>119086</v>
      </c>
      <c r="H52" s="70">
        <v>114611</v>
      </c>
      <c r="I52" s="70">
        <v>108228</v>
      </c>
      <c r="J52" s="70">
        <v>128017</v>
      </c>
      <c r="K52" s="74">
        <f>SUM(G52:J52)</f>
        <v>469942</v>
      </c>
      <c r="L52" s="70">
        <f t="shared" si="12"/>
        <v>137098</v>
      </c>
      <c r="M52" s="70">
        <f t="shared" si="12"/>
        <v>120763</v>
      </c>
      <c r="N52" s="70">
        <f t="shared" si="12"/>
        <v>145654</v>
      </c>
      <c r="O52" s="70">
        <f>+O35+O45</f>
        <v>203671</v>
      </c>
      <c r="P52" s="74">
        <f>SUM(L52:O52)</f>
        <v>607186</v>
      </c>
      <c r="Q52" s="70">
        <f>+Q35+Q45</f>
        <v>194677</v>
      </c>
      <c r="R52" s="70">
        <f>+R35+R45</f>
        <v>197140</v>
      </c>
      <c r="S52" s="74">
        <f>SUM(Q52:R52)</f>
        <v>391817</v>
      </c>
    </row>
    <row r="53" spans="2:32" ht="12.75">
      <c r="B53" s="66" t="s">
        <v>78</v>
      </c>
      <c r="G53" s="69">
        <f aca="true" t="shared" si="13" ref="G53:L53">G50-G52-G51</f>
        <v>167923</v>
      </c>
      <c r="H53" s="69">
        <f t="shared" si="13"/>
        <v>194087</v>
      </c>
      <c r="I53" s="69">
        <f t="shared" si="13"/>
        <v>198871</v>
      </c>
      <c r="J53" s="69">
        <f t="shared" si="13"/>
        <v>226536</v>
      </c>
      <c r="K53" s="75">
        <f t="shared" si="13"/>
        <v>787417</v>
      </c>
      <c r="L53" s="69">
        <f t="shared" si="13"/>
        <v>263805</v>
      </c>
      <c r="M53" s="69">
        <f aca="true" t="shared" si="14" ref="M53:S53">M50-M52-M51</f>
        <v>304796</v>
      </c>
      <c r="N53" s="69">
        <f t="shared" si="14"/>
        <v>309384</v>
      </c>
      <c r="O53" s="69">
        <f t="shared" si="14"/>
        <v>266725</v>
      </c>
      <c r="P53" s="75">
        <f t="shared" si="14"/>
        <v>1144710</v>
      </c>
      <c r="Q53" s="69">
        <f t="shared" si="14"/>
        <v>332051</v>
      </c>
      <c r="R53" s="69">
        <f t="shared" si="14"/>
        <v>325802</v>
      </c>
      <c r="S53" s="75">
        <f t="shared" si="14"/>
        <v>657853</v>
      </c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</row>
    <row r="54" spans="2:32" ht="12.75">
      <c r="B54" s="106" t="s">
        <v>102</v>
      </c>
      <c r="G54" s="108">
        <f>91975+44126</f>
        <v>136101</v>
      </c>
      <c r="H54" s="108">
        <f>93126+43844</f>
        <v>136970</v>
      </c>
      <c r="I54" s="108">
        <f>95540+46211</f>
        <v>141751</v>
      </c>
      <c r="J54" s="108">
        <f>98128+46120</f>
        <v>144248</v>
      </c>
      <c r="K54" s="40">
        <f>SUM(G54:J54)</f>
        <v>559070</v>
      </c>
      <c r="L54" s="108">
        <v>166210</v>
      </c>
      <c r="M54" s="108">
        <v>175196</v>
      </c>
      <c r="N54" s="108">
        <v>198977</v>
      </c>
      <c r="O54" s="108">
        <v>201679</v>
      </c>
      <c r="P54" s="40">
        <f>SUM(L54:O54)</f>
        <v>742062</v>
      </c>
      <c r="Q54" s="108">
        <v>234595</v>
      </c>
      <c r="R54" s="138">
        <v>250967</v>
      </c>
      <c r="S54" s="40">
        <f>SUM(Q54:R54)</f>
        <v>485562</v>
      </c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</row>
    <row r="55" spans="2:32" ht="12.75">
      <c r="B55" s="66" t="s">
        <v>108</v>
      </c>
      <c r="G55" s="80">
        <f aca="true" t="shared" si="15" ref="G55:L55">G53-G54</f>
        <v>31822</v>
      </c>
      <c r="H55" s="80">
        <f t="shared" si="15"/>
        <v>57117</v>
      </c>
      <c r="I55" s="80">
        <f t="shared" si="15"/>
        <v>57120</v>
      </c>
      <c r="J55" s="80">
        <f t="shared" si="15"/>
        <v>82288</v>
      </c>
      <c r="K55" s="81">
        <f t="shared" si="15"/>
        <v>228347</v>
      </c>
      <c r="L55" s="80">
        <f t="shared" si="15"/>
        <v>97595</v>
      </c>
      <c r="M55" s="80">
        <f aca="true" t="shared" si="16" ref="M55:S55">M53-M54</f>
        <v>129600</v>
      </c>
      <c r="N55" s="80">
        <f t="shared" si="16"/>
        <v>110407</v>
      </c>
      <c r="O55" s="80">
        <f t="shared" si="16"/>
        <v>65046</v>
      </c>
      <c r="P55" s="81">
        <f t="shared" si="16"/>
        <v>402648</v>
      </c>
      <c r="Q55" s="80">
        <f t="shared" si="16"/>
        <v>97456</v>
      </c>
      <c r="R55" s="80">
        <f t="shared" si="16"/>
        <v>74835</v>
      </c>
      <c r="S55" s="81">
        <f t="shared" si="16"/>
        <v>172291</v>
      </c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</row>
    <row r="56" spans="7:32" ht="5.25" customHeight="1">
      <c r="G56" s="108"/>
      <c r="H56" s="108"/>
      <c r="I56" s="108"/>
      <c r="J56" s="108"/>
      <c r="K56" s="40"/>
      <c r="L56" s="108"/>
      <c r="M56" s="108"/>
      <c r="N56" s="108"/>
      <c r="O56" s="108"/>
      <c r="P56" s="40"/>
      <c r="Q56" s="108"/>
      <c r="R56" s="138"/>
      <c r="S56" s="40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</row>
    <row r="57" spans="2:32" ht="12.75">
      <c r="B57" s="106" t="s">
        <v>67</v>
      </c>
      <c r="G57" s="68">
        <f>-6740+977-25129</f>
        <v>-30892</v>
      </c>
      <c r="H57" s="68">
        <f>-7528-2940</f>
        <v>-10468</v>
      </c>
      <c r="I57" s="68">
        <f>-7436-193</f>
        <v>-7629</v>
      </c>
      <c r="J57" s="68">
        <f>-7438-846</f>
        <v>-8284</v>
      </c>
      <c r="K57" s="73">
        <f>SUM(G57:J57)</f>
        <v>-57273</v>
      </c>
      <c r="L57" s="68">
        <v>-8651</v>
      </c>
      <c r="M57" s="68">
        <v>-12228</v>
      </c>
      <c r="N57" s="68">
        <v>-12870</v>
      </c>
      <c r="O57" s="68">
        <v>-19530</v>
      </c>
      <c r="P57" s="73">
        <f>SUM(L57:O57)</f>
        <v>-53279</v>
      </c>
      <c r="Q57" s="68">
        <v>-59030</v>
      </c>
      <c r="R57" s="139">
        <v>-34345</v>
      </c>
      <c r="S57" s="73">
        <f>SUM(Q57:R57)</f>
        <v>-93375</v>
      </c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</row>
    <row r="58" spans="2:32" ht="12.75">
      <c r="B58" s="106" t="s">
        <v>84</v>
      </c>
      <c r="G58" s="70">
        <v>-1759</v>
      </c>
      <c r="H58" s="70">
        <v>17178</v>
      </c>
      <c r="I58" s="70">
        <v>17669</v>
      </c>
      <c r="J58" s="70">
        <v>25583</v>
      </c>
      <c r="K58" s="74">
        <f>SUM(G58:J58)</f>
        <v>58671</v>
      </c>
      <c r="L58" s="70">
        <v>35829</v>
      </c>
      <c r="M58" s="70">
        <v>46354</v>
      </c>
      <c r="N58" s="70">
        <v>38242</v>
      </c>
      <c r="O58" s="70">
        <v>-37855</v>
      </c>
      <c r="P58" s="74">
        <f>SUM(L58:O58)</f>
        <v>82570</v>
      </c>
      <c r="Q58" s="70">
        <v>14730</v>
      </c>
      <c r="R58" s="70">
        <v>14155</v>
      </c>
      <c r="S58" s="74">
        <f>SUM(Q58:R58)</f>
        <v>28885</v>
      </c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</row>
    <row r="59" spans="2:32" ht="13.5" thickBot="1">
      <c r="B59" s="67" t="s">
        <v>113</v>
      </c>
      <c r="C59" s="67"/>
      <c r="D59" s="67"/>
      <c r="E59" s="67"/>
      <c r="F59" s="67"/>
      <c r="G59" s="99">
        <f>G55+G57-G58</f>
        <v>2689</v>
      </c>
      <c r="H59" s="99">
        <f>H55+H57-H58</f>
        <v>29471</v>
      </c>
      <c r="I59" s="99">
        <f>I55+I57-I58</f>
        <v>31822</v>
      </c>
      <c r="J59" s="99">
        <f aca="true" t="shared" si="17" ref="J59:P59">J55+J57-J58</f>
        <v>48421</v>
      </c>
      <c r="K59" s="100">
        <f t="shared" si="17"/>
        <v>112403</v>
      </c>
      <c r="L59" s="99">
        <f t="shared" si="17"/>
        <v>53115</v>
      </c>
      <c r="M59" s="99">
        <f t="shared" si="17"/>
        <v>71018</v>
      </c>
      <c r="N59" s="99">
        <f t="shared" si="17"/>
        <v>59295</v>
      </c>
      <c r="O59" s="99">
        <f t="shared" si="17"/>
        <v>83371</v>
      </c>
      <c r="P59" s="100">
        <f t="shared" si="17"/>
        <v>266799</v>
      </c>
      <c r="Q59" s="99">
        <f>Q55+Q57-Q58</f>
        <v>23696</v>
      </c>
      <c r="R59" s="99">
        <f>R55+R57-R58</f>
        <v>26335</v>
      </c>
      <c r="S59" s="100">
        <f>S55+S57-S58</f>
        <v>50031</v>
      </c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</row>
    <row r="60" spans="7:32" ht="13.5" thickTop="1">
      <c r="G60" s="64"/>
      <c r="H60" s="63"/>
      <c r="I60" s="63"/>
      <c r="J60" s="64"/>
      <c r="L60" s="64"/>
      <c r="M60" s="64"/>
      <c r="N60" s="64"/>
      <c r="O60" s="64"/>
      <c r="Q60" s="64"/>
      <c r="R60" s="64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</row>
    <row r="61" spans="2:19" ht="12.75">
      <c r="B61" s="114" t="s">
        <v>94</v>
      </c>
      <c r="C61" s="113" t="s">
        <v>99</v>
      </c>
      <c r="G61" s="68"/>
      <c r="J61" s="68"/>
      <c r="K61" s="68"/>
      <c r="L61" s="68"/>
      <c r="M61" s="68"/>
      <c r="N61" s="68"/>
      <c r="O61" s="68"/>
      <c r="P61" s="68"/>
      <c r="Q61" s="68"/>
      <c r="R61" s="139"/>
      <c r="S61" s="139"/>
    </row>
    <row r="62" spans="7:18" ht="12.75">
      <c r="G62" s="64"/>
      <c r="J62" s="64"/>
      <c r="L62" s="64"/>
      <c r="M62" s="64"/>
      <c r="N62" s="64"/>
      <c r="O62" s="64"/>
      <c r="Q62" s="64"/>
      <c r="R62" s="64"/>
    </row>
    <row r="63" spans="7:18" ht="12.75">
      <c r="G63" s="64"/>
      <c r="J63" s="64"/>
      <c r="L63" s="64"/>
      <c r="M63" s="64"/>
      <c r="N63" s="64"/>
      <c r="O63" s="64"/>
      <c r="Q63" s="64"/>
      <c r="R63" s="64"/>
    </row>
    <row r="64" spans="7:18" ht="12.75">
      <c r="G64" s="64"/>
      <c r="J64" s="64"/>
      <c r="L64" s="64"/>
      <c r="M64" s="64"/>
      <c r="N64" s="64"/>
      <c r="O64" s="64"/>
      <c r="Q64" s="64"/>
      <c r="R64" s="64"/>
    </row>
    <row r="65" spans="7:18" ht="12.75">
      <c r="G65" s="64"/>
      <c r="J65" s="64"/>
      <c r="L65" s="64"/>
      <c r="M65" s="64"/>
      <c r="N65" s="64"/>
      <c r="O65" s="64"/>
      <c r="Q65" s="64"/>
      <c r="R65" s="64"/>
    </row>
    <row r="66" spans="7:18" ht="12.75">
      <c r="G66" s="130"/>
      <c r="J66" s="130"/>
      <c r="L66" s="130"/>
      <c r="M66" s="130"/>
      <c r="N66" s="130"/>
      <c r="O66" s="130"/>
      <c r="Q66" s="130"/>
      <c r="R66" s="130"/>
    </row>
    <row r="67" spans="7:18" ht="12.75">
      <c r="G67" s="130"/>
      <c r="J67" s="130"/>
      <c r="L67" s="130"/>
      <c r="M67" s="130"/>
      <c r="N67" s="130"/>
      <c r="O67" s="130"/>
      <c r="Q67" s="130"/>
      <c r="R67" s="130"/>
    </row>
  </sheetData>
  <sheetProtection/>
  <mergeCells count="4">
    <mergeCell ref="A4:F4"/>
    <mergeCell ref="G5:J5"/>
    <mergeCell ref="L5:O5"/>
    <mergeCell ref="Q5:R5"/>
  </mergeCells>
  <printOptions/>
  <pageMargins left="0.28" right="0.23" top="0.23" bottom="0.17" header="0.17" footer="0.17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Graham</dc:creator>
  <cp:keywords/>
  <dc:description/>
  <cp:lastModifiedBy>Jessica Watson</cp:lastModifiedBy>
  <cp:lastPrinted>2015-07-13T19:19:37Z</cp:lastPrinted>
  <dcterms:created xsi:type="dcterms:W3CDTF">2002-04-18T17:46:00Z</dcterms:created>
  <dcterms:modified xsi:type="dcterms:W3CDTF">2015-07-13T20:16:34Z</dcterms:modified>
  <cp:category/>
  <cp:version/>
  <cp:contentType/>
  <cp:contentStatus/>
</cp:coreProperties>
</file>