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66925"/>
  <mc:AlternateContent xmlns:mc="http://schemas.openxmlformats.org/markup-compatibility/2006">
    <mc:Choice Requires="x15">
      <x15ac:absPath xmlns:x15ac="http://schemas.microsoft.com/office/spreadsheetml/2010/11/ac" url="https://cushwake1.sharepoint.com/teams/CWExtReporting/SEC Reporting Drive/2025 Filings/Q2 2025/05 - Supplemental/"/>
    </mc:Choice>
  </mc:AlternateContent>
  <xr:revisionPtr revIDLastSave="1524" documentId="13_ncr:1_{79414CDF-F770-4C05-B7A7-0885ACAE202F}" xr6:coauthVersionLast="47" xr6:coauthVersionMax="47" xr10:uidLastSave="{418BA9EF-FD30-40BE-BEB1-E9FBD224F55B}"/>
  <bookViews>
    <workbookView xWindow="-110" yWindow="-110" windowWidth="22780" windowHeight="14540" tabRatio="786" activeTab="2" xr2:uid="{00000000-000D-0000-FFFF-FFFF00000000}"/>
  </bookViews>
  <sheets>
    <sheet name="Notes and Non-GAAP Measures" sheetId="13" r:id="rId1"/>
    <sheet name="Financials --&gt;" sheetId="22" r:id="rId2"/>
    <sheet name="Balance Sheet" sheetId="12" r:id="rId3"/>
    <sheet name="Statement of Operations" sheetId="9" r:id="rId4"/>
    <sheet name="Cash Flow" sheetId="18" r:id="rId5"/>
    <sheet name="Segment Results" sheetId="27" r:id="rId6"/>
    <sheet name="Segment % Change" sheetId="28" r:id="rId7"/>
    <sheet name="Adjusted EBITDA" sheetId="17" r:id="rId8"/>
    <sheet name="Segment Opex" sheetId="29" r:id="rId9"/>
    <sheet name="Adjusted Net Income" sheetId="24" r:id="rId10"/>
    <sheet name="Adjusted EPS" sheetId="25" r:id="rId11"/>
  </sheets>
  <definedNames>
    <definedName name="_xlnm._FilterDatabase" localSheetId="8" hidden="1">'Segment Opex'!$B$1:$Z$39</definedName>
    <definedName name="_xlnm.Print_Area" localSheetId="7">'Adjusted EBITDA'!$A$1:$G$27</definedName>
    <definedName name="_xlnm.Print_Area" localSheetId="10">'Adjusted EPS'!$A$1:$H$6</definedName>
    <definedName name="_xlnm.Print_Area" localSheetId="9">'Adjusted Net Income'!$A$1:$G$27</definedName>
    <definedName name="_xlnm.Print_Titles" localSheetId="3">'Statement of Operations'!$4:$6</definedName>
    <definedName name="Segment_3mo_CY" comment="Segment table CY 3 months" localSheetId="5">'Segment Results'!$A$3:$K$22</definedName>
    <definedName name="Segment_3mo_CY" comment="Segment table CY 3 months">#REF!</definedName>
    <definedName name="Segment_3mo_PY" comment="Segment table PY 3 months" localSheetId="5">'Segment Results'!$A$23:$K$31</definedName>
    <definedName name="Segment_3mo_PY" comment="Segment table PY 3 months">#REF!</definedName>
    <definedName name="Segment_YTD_CY" comment="Segment table CY YTD" localSheetId="10">#REF!</definedName>
    <definedName name="Segment_YTD_CY" comment="Segment table CY YTD" localSheetId="9">#REF!</definedName>
    <definedName name="Segment_YTD_CY" comment="Segment table CY YTD" localSheetId="5">'Segment Results'!#REF!</definedName>
    <definedName name="Segment_YTD_CY" comment="Segment table CY YTD">#REF!</definedName>
    <definedName name="Segment_YTD_PY" comment="Segment table PY YTD" localSheetId="10">#REF!</definedName>
    <definedName name="Segment_YTD_PY" comment="Segment table PY YTD" localSheetId="9">#REF!</definedName>
    <definedName name="Segment_YTD_PY" comment="Segment table PY YTD" localSheetId="5">'Segment Results'!#REF!</definedName>
    <definedName name="Segment_YTD_PY" comment="Segment table PY YT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63" i="18" l="1"/>
  <c r="AI43" i="18"/>
  <c r="AI42" i="18"/>
  <c r="AI41" i="18"/>
  <c r="AI40" i="18"/>
  <c r="AI39" i="18"/>
  <c r="AI35" i="18"/>
  <c r="AI31" i="18"/>
  <c r="AI30" i="18"/>
  <c r="AI29" i="18"/>
  <c r="AI28" i="18"/>
  <c r="AI27" i="18"/>
  <c r="AI26" i="18"/>
  <c r="AI25" i="18"/>
  <c r="AI23" i="18"/>
  <c r="AI21" i="18"/>
  <c r="AI20" i="18"/>
  <c r="AI19" i="18"/>
  <c r="AI18" i="18"/>
  <c r="AI17" i="18"/>
  <c r="AI14" i="18"/>
  <c r="AI12" i="18"/>
  <c r="AI11" i="18"/>
  <c r="AI10" i="18"/>
  <c r="AI9" i="18"/>
  <c r="AI8" i="18"/>
  <c r="AI6" i="18"/>
  <c r="AV26" i="17"/>
  <c r="AO26" i="17"/>
  <c r="AN26" i="17"/>
  <c r="AU26" i="17"/>
  <c r="AG69" i="18"/>
  <c r="AI55" i="18"/>
  <c r="AG59" i="18"/>
  <c r="AG32" i="18"/>
  <c r="AG68" i="18" s="1"/>
  <c r="AW14" i="9"/>
  <c r="AW15" i="9" s="1"/>
  <c r="AW19" i="9" s="1"/>
  <c r="AW21" i="9" s="1"/>
  <c r="AV14" i="9"/>
  <c r="AC45" i="12"/>
  <c r="AC47" i="12" s="1"/>
  <c r="AC48" i="12" s="1"/>
  <c r="AC31" i="12"/>
  <c r="AC37" i="12" s="1"/>
  <c r="AC12" i="12"/>
  <c r="AC20" i="12" s="1"/>
  <c r="AG70" i="18" l="1"/>
  <c r="AX7" i="24"/>
  <c r="AX23" i="24" l="1"/>
  <c r="AX25" i="24"/>
  <c r="AX24" i="24"/>
  <c r="AX22" i="24"/>
  <c r="AX21" i="24"/>
  <c r="AX20" i="24"/>
  <c r="AX19" i="24"/>
  <c r="AX18" i="24"/>
  <c r="AX17" i="24"/>
  <c r="AX16" i="24"/>
  <c r="AX15" i="24"/>
  <c r="AX14" i="24"/>
  <c r="AX13" i="24"/>
  <c r="AX10" i="24"/>
  <c r="AX12" i="24"/>
  <c r="AX11" i="24"/>
  <c r="AX9" i="24"/>
  <c r="AV26" i="24"/>
  <c r="AU26" i="24"/>
  <c r="AU20" i="29"/>
  <c r="AU22" i="29" s="1"/>
  <c r="AT20" i="29"/>
  <c r="AT22" i="29" s="1"/>
  <c r="HW22" i="27" l="1"/>
  <c r="HW19" i="27"/>
  <c r="HV17" i="27"/>
  <c r="HU17" i="27"/>
  <c r="HT17" i="27"/>
  <c r="HW16" i="27"/>
  <c r="HW15" i="27"/>
  <c r="HW17" i="27" s="1"/>
  <c r="HW11" i="27"/>
  <c r="HV10" i="27"/>
  <c r="HV23" i="27" s="1"/>
  <c r="HU10" i="27"/>
  <c r="HU23" i="27" s="1"/>
  <c r="HT10" i="27"/>
  <c r="HT23" i="27" s="1"/>
  <c r="HW9" i="27"/>
  <c r="HW8" i="27"/>
  <c r="HW7" i="27"/>
  <c r="HW6" i="27"/>
  <c r="HR22" i="27"/>
  <c r="HR19" i="27"/>
  <c r="HQ17" i="27"/>
  <c r="HP17" i="27"/>
  <c r="HO17" i="27"/>
  <c r="HR16" i="27"/>
  <c r="HR15" i="27"/>
  <c r="HR11" i="27"/>
  <c r="HQ10" i="27"/>
  <c r="HQ23" i="27" s="1"/>
  <c r="HP10" i="27"/>
  <c r="HP23" i="27" s="1"/>
  <c r="HO10" i="27"/>
  <c r="HO23" i="27" s="1"/>
  <c r="HR9" i="27"/>
  <c r="HR8" i="27"/>
  <c r="HR7" i="27"/>
  <c r="HR6" i="27"/>
  <c r="AI58" i="18"/>
  <c r="AI57" i="18"/>
  <c r="AI56" i="18"/>
  <c r="AI54" i="18"/>
  <c r="AI53" i="18"/>
  <c r="AI52" i="18"/>
  <c r="AI51" i="18"/>
  <c r="AI50" i="18"/>
  <c r="AI49" i="18"/>
  <c r="AI48" i="18"/>
  <c r="AI47" i="18"/>
  <c r="AI46" i="18"/>
  <c r="AI38" i="18"/>
  <c r="AI37" i="18"/>
  <c r="AI36" i="18"/>
  <c r="AI34" i="18"/>
  <c r="AI13" i="18"/>
  <c r="AI15" i="18"/>
  <c r="AI16" i="18"/>
  <c r="AI22" i="18"/>
  <c r="AI69" i="18" l="1"/>
  <c r="AI44" i="18"/>
  <c r="AI32" i="18"/>
  <c r="HR10" i="27"/>
  <c r="HR12" i="27" s="1"/>
  <c r="HR20" i="27" s="1"/>
  <c r="HW10" i="27"/>
  <c r="HW12" i="27" s="1"/>
  <c r="HW20" i="27" s="1"/>
  <c r="HR17" i="27"/>
  <c r="HW23" i="27"/>
  <c r="HT12" i="27"/>
  <c r="HT20" i="27" s="1"/>
  <c r="HP12" i="27"/>
  <c r="HP20" i="27" s="1"/>
  <c r="HU12" i="27"/>
  <c r="HU20" i="27" s="1"/>
  <c r="HV12" i="27"/>
  <c r="HV20" i="27" s="1"/>
  <c r="HR23" i="27"/>
  <c r="HO12" i="27"/>
  <c r="HO20" i="27" s="1"/>
  <c r="HQ12" i="27"/>
  <c r="HQ20" i="27" s="1"/>
  <c r="AG44" i="18"/>
  <c r="AG61" i="18" s="1"/>
  <c r="AW23" i="9"/>
  <c r="AV15" i="9"/>
  <c r="AV19" i="9" s="1"/>
  <c r="HJ17" i="27"/>
  <c r="GC17" i="27"/>
  <c r="GD19" i="27"/>
  <c r="GD22" i="27"/>
  <c r="AI68" i="18" l="1"/>
  <c r="AV21" i="9"/>
  <c r="AV23" i="9" s="1"/>
  <c r="AG64" i="18"/>
  <c r="AI70" i="18" l="1"/>
  <c r="AI59" i="18"/>
  <c r="AI61" i="18" s="1"/>
  <c r="AI64" i="18" s="1"/>
  <c r="AX26" i="24"/>
  <c r="AI72" i="18" l="1"/>
  <c r="AT26" i="24"/>
  <c r="AS20" i="29"/>
  <c r="AS22" i="29" s="1"/>
  <c r="AT26" i="17"/>
  <c r="HM22" i="27"/>
  <c r="HM19" i="27"/>
  <c r="HL17" i="27"/>
  <c r="HK17" i="27"/>
  <c r="HM16" i="27"/>
  <c r="HM15" i="27"/>
  <c r="HM11" i="27"/>
  <c r="HL10" i="27"/>
  <c r="HK10" i="27"/>
  <c r="HJ10" i="27"/>
  <c r="HM9" i="27"/>
  <c r="HM8" i="27"/>
  <c r="HM7" i="27"/>
  <c r="HM6" i="27"/>
  <c r="AF69" i="18"/>
  <c r="AF59" i="18"/>
  <c r="AF44" i="18"/>
  <c r="AF32" i="18"/>
  <c r="AF68" i="18" s="1"/>
  <c r="AF70" i="18" s="1"/>
  <c r="AU14" i="9"/>
  <c r="AU15" i="9" s="1"/>
  <c r="AU19" i="9" s="1"/>
  <c r="AU21" i="9" s="1"/>
  <c r="AU23" i="9" s="1"/>
  <c r="AB45" i="12"/>
  <c r="AB47" i="12" s="1"/>
  <c r="AB31" i="12"/>
  <c r="AB37" i="12" s="1"/>
  <c r="AB12" i="12"/>
  <c r="AB20" i="12" s="1"/>
  <c r="HM17" i="27" l="1"/>
  <c r="HM10" i="27"/>
  <c r="HL23" i="27"/>
  <c r="HJ23" i="27"/>
  <c r="HK12" i="27"/>
  <c r="HM12" i="27"/>
  <c r="HM20" i="27"/>
  <c r="HJ12" i="27"/>
  <c r="HK23" i="27"/>
  <c r="HL12" i="27"/>
  <c r="AF61" i="18"/>
  <c r="AF64" i="18" s="1"/>
  <c r="AB48" i="12"/>
  <c r="HK20" i="27" l="1"/>
  <c r="HL20" i="27"/>
  <c r="HJ20" i="27"/>
  <c r="HM23" i="27"/>
  <c r="B20" i="29" l="1"/>
  <c r="AS26" i="17"/>
  <c r="AR26" i="17"/>
  <c r="AL26" i="17"/>
  <c r="AK26" i="17"/>
  <c r="B22" i="29" l="1"/>
  <c r="C20" i="29"/>
  <c r="C22" i="29" s="1"/>
  <c r="D20" i="29"/>
  <c r="D22" i="29" s="1"/>
  <c r="E20" i="29"/>
  <c r="E22" i="29" s="1"/>
  <c r="F20" i="29"/>
  <c r="F22" i="29" s="1"/>
  <c r="G20" i="29"/>
  <c r="G22" i="29" s="1"/>
  <c r="H20" i="29"/>
  <c r="H22" i="29" s="1"/>
  <c r="I20" i="29"/>
  <c r="J20" i="29"/>
  <c r="J22" i="29" s="1"/>
  <c r="K20" i="29"/>
  <c r="K22" i="29" s="1"/>
  <c r="L20" i="29"/>
  <c r="L22" i="29" s="1"/>
  <c r="M20" i="29"/>
  <c r="M22" i="29" s="1"/>
  <c r="N20" i="29"/>
  <c r="N22" i="29" s="1"/>
  <c r="O20" i="29"/>
  <c r="O22" i="29" s="1"/>
  <c r="P20" i="29"/>
  <c r="P22" i="29" s="1"/>
  <c r="Q20" i="29"/>
  <c r="Q22" i="29" s="1"/>
  <c r="R20" i="29"/>
  <c r="R22" i="29" s="1"/>
  <c r="S20" i="29"/>
  <c r="S22" i="29" s="1"/>
  <c r="T20" i="29"/>
  <c r="T22" i="29" s="1"/>
  <c r="U20" i="29"/>
  <c r="V20" i="29"/>
  <c r="V22" i="29" s="1"/>
  <c r="W20" i="29"/>
  <c r="W22" i="29" s="1"/>
  <c r="X20" i="29"/>
  <c r="X22" i="29" s="1"/>
  <c r="Y20" i="29"/>
  <c r="Y22" i="29" s="1"/>
  <c r="Z20" i="29"/>
  <c r="Z22" i="29" s="1"/>
  <c r="AA20" i="29"/>
  <c r="AA22" i="29" s="1"/>
  <c r="AB20" i="29"/>
  <c r="AB22" i="29" s="1"/>
  <c r="AC20" i="29"/>
  <c r="AC22" i="29" s="1"/>
  <c r="AD20" i="29"/>
  <c r="AD22" i="29" s="1"/>
  <c r="AE20" i="29"/>
  <c r="AE22" i="29" s="1"/>
  <c r="AF20" i="29"/>
  <c r="AF22" i="29" s="1"/>
  <c r="AG20" i="29"/>
  <c r="AH20" i="29"/>
  <c r="AH22" i="29" s="1"/>
  <c r="AI20" i="29"/>
  <c r="AI22" i="29" s="1"/>
  <c r="AJ20" i="29"/>
  <c r="AJ22" i="29" s="1"/>
  <c r="AK20" i="29"/>
  <c r="AK22" i="29" s="1"/>
  <c r="AL20" i="29"/>
  <c r="AL22" i="29" s="1"/>
  <c r="AM20" i="29"/>
  <c r="AN20" i="29"/>
  <c r="AO20" i="29"/>
  <c r="AP20" i="29"/>
  <c r="AQ20" i="29"/>
  <c r="AR20" i="29"/>
  <c r="AR22" i="29" l="1"/>
  <c r="AQ22" i="29"/>
  <c r="AP22" i="29"/>
  <c r="AO22" i="29"/>
  <c r="AN22" i="29"/>
  <c r="AM22" i="29"/>
  <c r="AG22" i="29"/>
  <c r="U22" i="29"/>
  <c r="I22" i="29"/>
  <c r="AS26" i="24" l="1"/>
  <c r="AR26" i="24"/>
  <c r="HH22" i="27"/>
  <c r="HC22" i="27"/>
  <c r="HH19" i="27"/>
  <c r="HC19" i="27"/>
  <c r="HG17" i="27"/>
  <c r="HF17" i="27"/>
  <c r="HE17" i="27"/>
  <c r="HB17" i="27"/>
  <c r="HA17" i="27"/>
  <c r="GZ17" i="27"/>
  <c r="HH16" i="27"/>
  <c r="HC16" i="27"/>
  <c r="HH15" i="27"/>
  <c r="HC15" i="27"/>
  <c r="HH11" i="27"/>
  <c r="HC11" i="27"/>
  <c r="HG10" i="27"/>
  <c r="HF10" i="27"/>
  <c r="HE10" i="27"/>
  <c r="HB10" i="27"/>
  <c r="HA10" i="27"/>
  <c r="GZ10" i="27"/>
  <c r="HH9" i="27"/>
  <c r="HC9" i="27"/>
  <c r="HH8" i="27"/>
  <c r="HC8" i="27"/>
  <c r="HH7" i="27"/>
  <c r="HC7" i="27"/>
  <c r="HH6" i="27"/>
  <c r="HC6" i="27"/>
  <c r="AE69" i="18"/>
  <c r="AE59" i="18"/>
  <c r="AE44" i="18"/>
  <c r="AE32" i="18"/>
  <c r="AE68" i="18" s="1"/>
  <c r="AT14" i="9"/>
  <c r="AT15" i="9" s="1"/>
  <c r="AT19" i="9" s="1"/>
  <c r="AT21" i="9" s="1"/>
  <c r="AT23" i="9" s="1"/>
  <c r="AS14" i="9"/>
  <c r="AS15" i="9" s="1"/>
  <c r="AS19" i="9" s="1"/>
  <c r="AS21" i="9" s="1"/>
  <c r="AS23" i="9" s="1"/>
  <c r="AA45" i="12"/>
  <c r="AA47" i="12" s="1"/>
  <c r="AA31" i="12"/>
  <c r="AA37" i="12" s="1"/>
  <c r="AA12" i="12"/>
  <c r="AA20" i="12" s="1"/>
  <c r="GX11" i="27"/>
  <c r="GS11" i="27"/>
  <c r="GS6" i="27"/>
  <c r="AD69" i="18"/>
  <c r="AD59" i="18"/>
  <c r="AD44" i="18"/>
  <c r="AD32" i="18"/>
  <c r="GZ23" i="27" l="1"/>
  <c r="HB12" i="27"/>
  <c r="HG23" i="27"/>
  <c r="HA12" i="27"/>
  <c r="HE23" i="27"/>
  <c r="HH17" i="27"/>
  <c r="HC17" i="27"/>
  <c r="HF23" i="27"/>
  <c r="GZ12" i="27"/>
  <c r="AD61" i="18"/>
  <c r="AD64" i="18" s="1"/>
  <c r="AE70" i="18"/>
  <c r="AE61" i="18"/>
  <c r="AE64" i="18" s="1"/>
  <c r="HC10" i="27"/>
  <c r="HE12" i="27"/>
  <c r="HF12" i="27"/>
  <c r="HH10" i="27"/>
  <c r="HG12" i="27"/>
  <c r="HA23" i="27"/>
  <c r="HB23" i="27"/>
  <c r="AA48" i="12"/>
  <c r="AR14" i="9"/>
  <c r="AR15" i="9" s="1"/>
  <c r="AR19" i="9" s="1"/>
  <c r="AR21" i="9" s="1"/>
  <c r="AQ14" i="9"/>
  <c r="Z45" i="12"/>
  <c r="Z47" i="12" s="1"/>
  <c r="Z31" i="12"/>
  <c r="Z37" i="12" s="1"/>
  <c r="Z12" i="12"/>
  <c r="Z20" i="12" s="1"/>
  <c r="HF20" i="27" l="1"/>
  <c r="HA20" i="27"/>
  <c r="HH12" i="27"/>
  <c r="GZ20" i="27"/>
  <c r="HB20" i="27"/>
  <c r="HE20" i="27"/>
  <c r="HC23" i="27"/>
  <c r="HC12" i="27"/>
  <c r="HG20" i="27"/>
  <c r="Z48" i="12"/>
  <c r="HH23" i="27"/>
  <c r="AJ26" i="24"/>
  <c r="HH20" i="27" l="1"/>
  <c r="HC20" i="27"/>
  <c r="GX15" i="27"/>
  <c r="GX22" i="27"/>
  <c r="GS22" i="27"/>
  <c r="GX19" i="27"/>
  <c r="GS19" i="27"/>
  <c r="AQ26" i="24"/>
  <c r="AP26" i="24"/>
  <c r="AQ26" i="17"/>
  <c r="AP26" i="17"/>
  <c r="GW17" i="27"/>
  <c r="GV17" i="27"/>
  <c r="GU17" i="27"/>
  <c r="GR17" i="27"/>
  <c r="GQ17" i="27"/>
  <c r="GP17" i="27"/>
  <c r="GX16" i="27"/>
  <c r="GS16" i="27"/>
  <c r="GS15" i="27"/>
  <c r="GW10" i="27"/>
  <c r="GV10" i="27"/>
  <c r="GU10" i="27"/>
  <c r="GR10" i="27"/>
  <c r="GQ10" i="27"/>
  <c r="GP10" i="27"/>
  <c r="GX9" i="27"/>
  <c r="GS9" i="27"/>
  <c r="GX8" i="27"/>
  <c r="GS8" i="27"/>
  <c r="GX7" i="27"/>
  <c r="GS7" i="27"/>
  <c r="GX6" i="27"/>
  <c r="AD68" i="18"/>
  <c r="AD70" i="18" s="1"/>
  <c r="AR23" i="9"/>
  <c r="AQ15" i="9"/>
  <c r="GS10" i="27" l="1"/>
  <c r="GP23" i="27"/>
  <c r="GQ23" i="27"/>
  <c r="GR23" i="27"/>
  <c r="GV23" i="27"/>
  <c r="GW23" i="27"/>
  <c r="GU23" i="27"/>
  <c r="GX10" i="27"/>
  <c r="AQ19" i="9"/>
  <c r="AQ21" i="9" s="1"/>
  <c r="AQ23" i="9" s="1"/>
  <c r="GS17" i="27"/>
  <c r="GR12" i="27"/>
  <c r="GS23" i="27"/>
  <c r="GP12" i="27"/>
  <c r="GQ12" i="27"/>
  <c r="GU12" i="27"/>
  <c r="GV12" i="27"/>
  <c r="GW12" i="27"/>
  <c r="GX17" i="27"/>
  <c r="GV20" i="27" l="1"/>
  <c r="GP20" i="27"/>
  <c r="GW20" i="27"/>
  <c r="GQ20" i="27"/>
  <c r="GU20" i="27"/>
  <c r="GR20" i="27"/>
  <c r="GX23" i="27"/>
  <c r="GS12" i="27"/>
  <c r="GX12" i="27"/>
  <c r="GS20" i="27"/>
  <c r="GX20" i="27" l="1"/>
  <c r="AH26" i="17"/>
  <c r="AG26" i="17"/>
  <c r="Y31" i="12" l="1"/>
  <c r="Y37" i="12" s="1"/>
  <c r="X31" i="12"/>
  <c r="X37" i="12" s="1"/>
  <c r="W31" i="12"/>
  <c r="V31" i="12"/>
  <c r="U31" i="12"/>
  <c r="T31" i="12"/>
  <c r="S31" i="12"/>
  <c r="R31" i="12"/>
  <c r="Q31" i="12"/>
  <c r="P31" i="12"/>
  <c r="O31" i="12"/>
  <c r="N31" i="12"/>
  <c r="M31" i="12"/>
  <c r="L31" i="12"/>
  <c r="K31" i="12"/>
  <c r="J31" i="12"/>
  <c r="I31" i="12"/>
  <c r="H31" i="12"/>
  <c r="F31" i="12"/>
  <c r="E31" i="12"/>
  <c r="D31" i="12"/>
  <c r="C31" i="12"/>
  <c r="B31" i="12"/>
  <c r="Y12" i="12"/>
  <c r="Y20" i="12" s="1"/>
  <c r="X12" i="12"/>
  <c r="X20" i="12" s="1"/>
  <c r="W12" i="12"/>
  <c r="V12" i="12"/>
  <c r="U12" i="12"/>
  <c r="T12" i="12"/>
  <c r="S12" i="12"/>
  <c r="R12" i="12"/>
  <c r="Q12" i="12"/>
  <c r="P12" i="12"/>
  <c r="O12" i="12"/>
  <c r="N12" i="12"/>
  <c r="M12" i="12"/>
  <c r="L12" i="12"/>
  <c r="K12" i="12"/>
  <c r="J12" i="12"/>
  <c r="I12" i="12"/>
  <c r="H12" i="12"/>
  <c r="G12" i="12"/>
  <c r="F12" i="12"/>
  <c r="E12" i="12"/>
  <c r="D12" i="12"/>
  <c r="C12" i="12"/>
  <c r="B12" i="12"/>
  <c r="B20" i="12" s="1"/>
  <c r="AO26" i="24"/>
  <c r="AN26" i="24"/>
  <c r="GM17" i="27"/>
  <c r="GL17" i="27"/>
  <c r="GK17" i="27"/>
  <c r="GN16" i="27"/>
  <c r="GN15" i="27"/>
  <c r="GN11" i="27"/>
  <c r="GM10" i="27"/>
  <c r="GL10" i="27"/>
  <c r="GK10" i="27"/>
  <c r="GN9" i="27"/>
  <c r="GN8" i="27"/>
  <c r="GN7" i="27"/>
  <c r="GN6" i="27"/>
  <c r="GH17" i="27"/>
  <c r="GG17" i="27"/>
  <c r="GF17" i="27"/>
  <c r="GI16" i="27"/>
  <c r="GI15" i="27"/>
  <c r="GI11" i="27"/>
  <c r="GH10" i="27"/>
  <c r="GG10" i="27"/>
  <c r="GF10" i="27"/>
  <c r="GI9" i="27"/>
  <c r="GI8" i="27"/>
  <c r="GI7" i="27"/>
  <c r="GI6" i="27"/>
  <c r="AC69" i="18"/>
  <c r="AC59" i="18"/>
  <c r="AC44" i="18"/>
  <c r="AC32" i="18"/>
  <c r="AC68" i="18" s="1"/>
  <c r="AP14" i="9"/>
  <c r="AP15" i="9" s="1"/>
  <c r="AP19" i="9" s="1"/>
  <c r="AP21" i="9" s="1"/>
  <c r="AP23" i="9" s="1"/>
  <c r="AO14" i="9"/>
  <c r="AO15" i="9" s="1"/>
  <c r="Y45" i="12"/>
  <c r="Y47" i="12" s="1"/>
  <c r="AM26" i="24"/>
  <c r="AM26" i="17"/>
  <c r="GA10" i="27"/>
  <c r="GD11" i="27"/>
  <c r="GD9" i="27"/>
  <c r="GD8" i="27"/>
  <c r="GD7" i="27"/>
  <c r="GD6" i="27"/>
  <c r="AB69" i="18"/>
  <c r="X69" i="18"/>
  <c r="AN14" i="9"/>
  <c r="AN15" i="9" s="1"/>
  <c r="AN19" i="9" s="1"/>
  <c r="AN21" i="9" s="1"/>
  <c r="X45" i="12"/>
  <c r="X47" i="12" s="1"/>
  <c r="GB17" i="27"/>
  <c r="GA17" i="27"/>
  <c r="GD16" i="27"/>
  <c r="GD15" i="27"/>
  <c r="GC10" i="27"/>
  <c r="GB10" i="27"/>
  <c r="AB59" i="18"/>
  <c r="AB44" i="18"/>
  <c r="AB32" i="18"/>
  <c r="GN10" i="27" l="1"/>
  <c r="GG23" i="27"/>
  <c r="GL12" i="27"/>
  <c r="GM23" i="27"/>
  <c r="GD17" i="27"/>
  <c r="GA12" i="27"/>
  <c r="GB12" i="27"/>
  <c r="GK23" i="27"/>
  <c r="GH23" i="27"/>
  <c r="GD10" i="27"/>
  <c r="GC12" i="27"/>
  <c r="GF23" i="27"/>
  <c r="GN17" i="27"/>
  <c r="GI10" i="27"/>
  <c r="AC70" i="18"/>
  <c r="GA23" i="27"/>
  <c r="GK12" i="27"/>
  <c r="AB61" i="18"/>
  <c r="AB64" i="18" s="1"/>
  <c r="GN12" i="27"/>
  <c r="GI17" i="27"/>
  <c r="GN23" i="27"/>
  <c r="GL23" i="27"/>
  <c r="GM12" i="27"/>
  <c r="GF12" i="27"/>
  <c r="GG12" i="27"/>
  <c r="GH12" i="27"/>
  <c r="AC61" i="18"/>
  <c r="AC64" i="18" s="1"/>
  <c r="AO19" i="9"/>
  <c r="AO21" i="9" s="1"/>
  <c r="AO23" i="9" s="1"/>
  <c r="Y48" i="12"/>
  <c r="AB68" i="18"/>
  <c r="AB70" i="18" s="1"/>
  <c r="AN23" i="9"/>
  <c r="GB23" i="27"/>
  <c r="GC23" i="27"/>
  <c r="GA20" i="27"/>
  <c r="GD23" i="27"/>
  <c r="X48" i="12"/>
  <c r="GK20" i="27" l="1"/>
  <c r="GD12" i="27"/>
  <c r="GC20" i="27"/>
  <c r="GL20" i="27"/>
  <c r="GH20" i="27"/>
  <c r="GG20" i="27"/>
  <c r="GN20" i="27"/>
  <c r="GF20" i="27"/>
  <c r="GI12" i="27"/>
  <c r="GM20" i="27"/>
  <c r="GB20" i="27"/>
  <c r="GI23" i="27"/>
  <c r="AD26" i="24"/>
  <c r="AE26" i="24"/>
  <c r="AK26" i="24"/>
  <c r="AL26" i="24"/>
  <c r="FT19" i="27"/>
  <c r="FY22" i="27"/>
  <c r="FY19" i="27"/>
  <c r="FY16" i="27"/>
  <c r="FY15" i="27"/>
  <c r="FX17" i="27"/>
  <c r="FW17" i="27"/>
  <c r="FV17" i="27"/>
  <c r="FY11" i="27"/>
  <c r="FY9" i="27"/>
  <c r="FY8" i="27"/>
  <c r="FY7" i="27"/>
  <c r="FY6" i="27"/>
  <c r="FX10" i="27"/>
  <c r="FW10" i="27"/>
  <c r="FV10" i="27"/>
  <c r="FT22" i="27"/>
  <c r="FT16" i="27"/>
  <c r="FT15" i="27"/>
  <c r="FS17" i="27"/>
  <c r="FR17" i="27"/>
  <c r="FQ17" i="27"/>
  <c r="FT11" i="27"/>
  <c r="FS10" i="27"/>
  <c r="FR10" i="27"/>
  <c r="FQ10" i="27"/>
  <c r="FT9" i="27"/>
  <c r="FT8" i="27"/>
  <c r="FT7" i="27"/>
  <c r="FT6" i="27"/>
  <c r="AA59" i="18"/>
  <c r="AA44" i="18"/>
  <c r="AA32" i="18"/>
  <c r="AA68" i="18" s="1"/>
  <c r="Z32" i="18"/>
  <c r="Z68" i="18" s="1"/>
  <c r="Z69" i="18"/>
  <c r="Y32" i="18"/>
  <c r="Y68" i="18" s="1"/>
  <c r="Y69" i="18"/>
  <c r="X32" i="18"/>
  <c r="X68" i="18" s="1"/>
  <c r="X70" i="18" s="1"/>
  <c r="W32" i="18"/>
  <c r="W68" i="18" s="1"/>
  <c r="W69" i="18"/>
  <c r="V32" i="18"/>
  <c r="V68" i="18" s="1"/>
  <c r="V69" i="18"/>
  <c r="U32" i="18"/>
  <c r="U68" i="18" s="1"/>
  <c r="U69" i="18"/>
  <c r="T32" i="18"/>
  <c r="T68" i="18" s="1"/>
  <c r="T69" i="18"/>
  <c r="S32" i="18"/>
  <c r="S68" i="18" s="1"/>
  <c r="S69" i="18"/>
  <c r="R32" i="18"/>
  <c r="R68" i="18" s="1"/>
  <c r="R69" i="18"/>
  <c r="Q32" i="18"/>
  <c r="Q68" i="18" s="1"/>
  <c r="Q69" i="18"/>
  <c r="P32" i="18"/>
  <c r="P68" i="18" s="1"/>
  <c r="P69" i="18"/>
  <c r="O32" i="18"/>
  <c r="O68" i="18" s="1"/>
  <c r="O69" i="18"/>
  <c r="N32" i="18"/>
  <c r="N68" i="18" s="1"/>
  <c r="N69" i="18"/>
  <c r="M32" i="18"/>
  <c r="M68" i="18" s="1"/>
  <c r="M69" i="18"/>
  <c r="L32" i="18"/>
  <c r="L68" i="18" s="1"/>
  <c r="L69" i="18"/>
  <c r="K68" i="18"/>
  <c r="K69" i="18"/>
  <c r="J68" i="18"/>
  <c r="J69" i="18"/>
  <c r="I32" i="18"/>
  <c r="I68" i="18" s="1"/>
  <c r="I69" i="18"/>
  <c r="H32" i="18"/>
  <c r="H68" i="18" s="1"/>
  <c r="H69" i="18"/>
  <c r="G32" i="18"/>
  <c r="G68" i="18" s="1"/>
  <c r="G69" i="18"/>
  <c r="F68" i="18"/>
  <c r="F69" i="18"/>
  <c r="E32" i="18"/>
  <c r="E68" i="18" s="1"/>
  <c r="E69" i="18"/>
  <c r="D32" i="18"/>
  <c r="D68" i="18" s="1"/>
  <c r="D69" i="18"/>
  <c r="C32" i="18"/>
  <c r="C68" i="18" s="1"/>
  <c r="C69" i="18"/>
  <c r="B32" i="18"/>
  <c r="B69" i="18"/>
  <c r="AA69" i="18"/>
  <c r="AM14" i="9"/>
  <c r="AM15" i="9" s="1"/>
  <c r="AM19" i="9" s="1"/>
  <c r="AM21" i="9" s="1"/>
  <c r="AM23" i="9" s="1"/>
  <c r="AL14" i="9"/>
  <c r="AL15" i="9" s="1"/>
  <c r="AL19" i="9" s="1"/>
  <c r="AL21" i="9" s="1"/>
  <c r="AL23" i="9" s="1"/>
  <c r="W37" i="12"/>
  <c r="W20" i="12"/>
  <c r="W45" i="12"/>
  <c r="W47" i="12" s="1"/>
  <c r="AG26" i="24"/>
  <c r="AJ26" i="17"/>
  <c r="AI26" i="17"/>
  <c r="FE11" i="27"/>
  <c r="FO22" i="27"/>
  <c r="FO19" i="27"/>
  <c r="FO16" i="27"/>
  <c r="FO15" i="27"/>
  <c r="FO11" i="27"/>
  <c r="FO9" i="27"/>
  <c r="FO8" i="27"/>
  <c r="FO7" i="27"/>
  <c r="FO6" i="27"/>
  <c r="FJ22" i="27"/>
  <c r="FJ19" i="27"/>
  <c r="FJ16" i="27"/>
  <c r="FJ15" i="27"/>
  <c r="FJ11" i="27"/>
  <c r="FJ9" i="27"/>
  <c r="FJ8" i="27"/>
  <c r="FJ7" i="27"/>
  <c r="FJ6" i="27"/>
  <c r="Y44" i="18"/>
  <c r="Y59" i="18"/>
  <c r="X44" i="18"/>
  <c r="X59" i="18"/>
  <c r="W44" i="18"/>
  <c r="W59" i="18"/>
  <c r="V44" i="18"/>
  <c r="V59" i="18"/>
  <c r="U44" i="18"/>
  <c r="U59" i="18"/>
  <c r="T44" i="18"/>
  <c r="T59" i="18"/>
  <c r="S44" i="18"/>
  <c r="S59" i="18"/>
  <c r="R44" i="18"/>
  <c r="R59" i="18"/>
  <c r="Q44" i="18"/>
  <c r="Q59" i="18"/>
  <c r="P44" i="18"/>
  <c r="P59" i="18"/>
  <c r="O44" i="18"/>
  <c r="O59" i="18"/>
  <c r="N44" i="18"/>
  <c r="N59" i="18"/>
  <c r="M44" i="18"/>
  <c r="M59" i="18"/>
  <c r="L44" i="18"/>
  <c r="L59" i="18"/>
  <c r="K61" i="18"/>
  <c r="J61" i="18"/>
  <c r="I44" i="18"/>
  <c r="I59" i="18"/>
  <c r="H44" i="18"/>
  <c r="H59" i="18"/>
  <c r="G44" i="18"/>
  <c r="G59" i="18"/>
  <c r="F61" i="18"/>
  <c r="E44" i="18"/>
  <c r="E59" i="18"/>
  <c r="D44" i="18"/>
  <c r="D59" i="18"/>
  <c r="C44" i="18"/>
  <c r="C59" i="18"/>
  <c r="B44" i="18"/>
  <c r="B59" i="18"/>
  <c r="Z44" i="18"/>
  <c r="Z59" i="18"/>
  <c r="AK14" i="9"/>
  <c r="AK15" i="9" s="1"/>
  <c r="AK19" i="9" s="1"/>
  <c r="AK21" i="9" s="1"/>
  <c r="AK23" i="9" s="1"/>
  <c r="AJ14" i="9"/>
  <c r="AJ15" i="9" s="1"/>
  <c r="AJ19" i="9" s="1"/>
  <c r="AJ21" i="9" s="1"/>
  <c r="AJ23" i="9" s="1"/>
  <c r="V45" i="12"/>
  <c r="V47" i="12" s="1"/>
  <c r="V37" i="12"/>
  <c r="V20" i="12"/>
  <c r="L26" i="24"/>
  <c r="K26" i="24"/>
  <c r="J26" i="24"/>
  <c r="AI26" i="24"/>
  <c r="FH10" i="27"/>
  <c r="FG10" i="27"/>
  <c r="FN17" i="27"/>
  <c r="FM17" i="27"/>
  <c r="FL17" i="27"/>
  <c r="FI17" i="27"/>
  <c r="FH17" i="27"/>
  <c r="FG17" i="27"/>
  <c r="FN10" i="27"/>
  <c r="FM10" i="27"/>
  <c r="FL10" i="27"/>
  <c r="FI10" i="27"/>
  <c r="AH26" i="24"/>
  <c r="FD10" i="27"/>
  <c r="FC10" i="27"/>
  <c r="FB10" i="27"/>
  <c r="FE22" i="27"/>
  <c r="EZ22" i="27"/>
  <c r="FE19" i="27"/>
  <c r="EZ19" i="27"/>
  <c r="FE16" i="27"/>
  <c r="FE15" i="27"/>
  <c r="EZ16" i="27"/>
  <c r="EZ15" i="27"/>
  <c r="FD17" i="27"/>
  <c r="FC17" i="27"/>
  <c r="FB17" i="27"/>
  <c r="EY17" i="27"/>
  <c r="EX17" i="27"/>
  <c r="EW17" i="27"/>
  <c r="EY10" i="27"/>
  <c r="EX10" i="27"/>
  <c r="EW10" i="27"/>
  <c r="FE9" i="27"/>
  <c r="FE8" i="27"/>
  <c r="FE7" i="27"/>
  <c r="FE6" i="27"/>
  <c r="EZ11" i="27"/>
  <c r="EZ9" i="27"/>
  <c r="EZ8" i="27"/>
  <c r="EZ7" i="27"/>
  <c r="EZ6" i="27"/>
  <c r="AI14" i="9"/>
  <c r="AI15" i="9" s="1"/>
  <c r="AI19" i="9" s="1"/>
  <c r="AI21" i="9" s="1"/>
  <c r="AI23" i="9" s="1"/>
  <c r="AH14" i="9"/>
  <c r="AH15" i="9" s="1"/>
  <c r="AH19" i="9" s="1"/>
  <c r="AH21" i="9" s="1"/>
  <c r="AH23" i="9" s="1"/>
  <c r="U45" i="12"/>
  <c r="U47" i="12" s="1"/>
  <c r="U37" i="12"/>
  <c r="U20" i="12"/>
  <c r="AF26" i="17"/>
  <c r="Y26" i="17"/>
  <c r="T37" i="12"/>
  <c r="T20" i="12"/>
  <c r="EU16" i="27"/>
  <c r="EU15" i="27"/>
  <c r="AF26" i="24"/>
  <c r="EU19" i="27"/>
  <c r="ET17" i="27"/>
  <c r="ES17" i="27"/>
  <c r="ER17" i="27"/>
  <c r="EU11" i="27"/>
  <c r="EU9" i="27"/>
  <c r="EU8" i="27"/>
  <c r="EU7" i="27"/>
  <c r="EU6" i="27"/>
  <c r="ET10" i="27"/>
  <c r="ET12" i="27"/>
  <c r="ES10" i="27"/>
  <c r="ER10" i="27"/>
  <c r="AG14" i="9"/>
  <c r="AG15" i="9" s="1"/>
  <c r="AG19" i="9" s="1"/>
  <c r="AG21" i="9" s="1"/>
  <c r="AG23" i="9" s="1"/>
  <c r="T45" i="12"/>
  <c r="T47" i="12" s="1"/>
  <c r="EF19" i="27"/>
  <c r="EA19" i="27"/>
  <c r="DV19" i="27"/>
  <c r="DQ19" i="27"/>
  <c r="DL19" i="27"/>
  <c r="EP19" i="27"/>
  <c r="EK19" i="27"/>
  <c r="DG19" i="27"/>
  <c r="DB19" i="27"/>
  <c r="AF14" i="9"/>
  <c r="AF15" i="9" s="1"/>
  <c r="AF19" i="9" s="1"/>
  <c r="AF21" i="9" s="1"/>
  <c r="AF23" i="9" s="1"/>
  <c r="AE14" i="9"/>
  <c r="AE15" i="9" s="1"/>
  <c r="AE19" i="9" s="1"/>
  <c r="AE21" i="9" s="1"/>
  <c r="AE23" i="9" s="1"/>
  <c r="S45" i="12"/>
  <c r="S47" i="12" s="1"/>
  <c r="S37" i="12"/>
  <c r="S20" i="12"/>
  <c r="AE26" i="17"/>
  <c r="AD26" i="17"/>
  <c r="EP22" i="27"/>
  <c r="EK22" i="27"/>
  <c r="EO17" i="27"/>
  <c r="EN17" i="27"/>
  <c r="EM17" i="27"/>
  <c r="EJ17" i="27"/>
  <c r="EI17" i="27"/>
  <c r="EH17" i="27"/>
  <c r="EP16" i="27"/>
  <c r="EK16" i="27"/>
  <c r="EP15" i="27"/>
  <c r="EK15" i="27"/>
  <c r="EP11" i="27"/>
  <c r="EK11" i="27"/>
  <c r="EO10" i="27"/>
  <c r="EN10" i="27"/>
  <c r="EM10" i="27"/>
  <c r="EJ10" i="27"/>
  <c r="EI10" i="27"/>
  <c r="EH10" i="27"/>
  <c r="EP9" i="27"/>
  <c r="EK9" i="27"/>
  <c r="EP8" i="27"/>
  <c r="EK8" i="27"/>
  <c r="EP7" i="27"/>
  <c r="EK7" i="27"/>
  <c r="EP6" i="27"/>
  <c r="EK6" i="27"/>
  <c r="W14" i="9"/>
  <c r="W15" i="9" s="1"/>
  <c r="W19" i="9" s="1"/>
  <c r="W21" i="9" s="1"/>
  <c r="V26" i="24"/>
  <c r="AC26" i="24"/>
  <c r="AB26" i="24"/>
  <c r="AC26" i="17"/>
  <c r="AB26" i="17"/>
  <c r="V26" i="17"/>
  <c r="EF22" i="27"/>
  <c r="EF16" i="27"/>
  <c r="EE17" i="27"/>
  <c r="EF11" i="27"/>
  <c r="EF9" i="27"/>
  <c r="EF8" i="27"/>
  <c r="EF7" i="27"/>
  <c r="EA22" i="27"/>
  <c r="EA16" i="27"/>
  <c r="DZ17" i="27"/>
  <c r="EA11" i="27"/>
  <c r="EA9" i="27"/>
  <c r="EA7" i="27"/>
  <c r="CV17" i="27"/>
  <c r="CW22" i="27"/>
  <c r="CW11" i="27"/>
  <c r="CW9" i="27"/>
  <c r="ED17" i="27"/>
  <c r="DY17" i="27"/>
  <c r="CU17" i="27"/>
  <c r="CW8" i="27"/>
  <c r="CW7" i="27"/>
  <c r="EC17" i="27"/>
  <c r="DX10" i="27"/>
  <c r="CT17" i="27"/>
  <c r="CR22" i="27"/>
  <c r="CQ17" i="27"/>
  <c r="CP17" i="27"/>
  <c r="CO17" i="27"/>
  <c r="CQ10" i="27"/>
  <c r="CP10" i="27"/>
  <c r="CO10" i="27"/>
  <c r="AD14" i="9"/>
  <c r="AD15" i="9" s="1"/>
  <c r="AD19" i="9" s="1"/>
  <c r="AD21" i="9" s="1"/>
  <c r="AD23" i="9" s="1"/>
  <c r="AC14" i="9"/>
  <c r="AC15" i="9" s="1"/>
  <c r="AC19" i="9" s="1"/>
  <c r="AC21" i="9" s="1"/>
  <c r="AC23" i="9" s="1"/>
  <c r="EE10" i="27"/>
  <c r="DZ10" i="27"/>
  <c r="CV10" i="27"/>
  <c r="ED10" i="27"/>
  <c r="ED12" i="27"/>
  <c r="EF6" i="27"/>
  <c r="EA15" i="27"/>
  <c r="DY10" i="27"/>
  <c r="EA6" i="27"/>
  <c r="CW16" i="27"/>
  <c r="CU10" i="27"/>
  <c r="EF15" i="27"/>
  <c r="EC10" i="27"/>
  <c r="DX17" i="27"/>
  <c r="EA8" i="27"/>
  <c r="CW15" i="27"/>
  <c r="CT10" i="27"/>
  <c r="CW6" i="27"/>
  <c r="R45" i="12"/>
  <c r="R47" i="12" s="1"/>
  <c r="R37" i="12"/>
  <c r="R20" i="12"/>
  <c r="DT10" i="27"/>
  <c r="DV22" i="27"/>
  <c r="DV16" i="27"/>
  <c r="DV15" i="27"/>
  <c r="DV11" i="27"/>
  <c r="DV9" i="27"/>
  <c r="DV8" i="27"/>
  <c r="DV7" i="27"/>
  <c r="DV6" i="27"/>
  <c r="DQ22" i="27"/>
  <c r="DQ16" i="27"/>
  <c r="DQ15" i="27"/>
  <c r="DQ11" i="27"/>
  <c r="DQ9" i="27"/>
  <c r="DQ8" i="27"/>
  <c r="DQ7" i="27"/>
  <c r="DQ6" i="27"/>
  <c r="DU17" i="27"/>
  <c r="DU10" i="27"/>
  <c r="DP17" i="27"/>
  <c r="DP10" i="27"/>
  <c r="DT17" i="27"/>
  <c r="DO17" i="27"/>
  <c r="DO10" i="27"/>
  <c r="DS17" i="27"/>
  <c r="DS10" i="27"/>
  <c r="DN17" i="27"/>
  <c r="DN10" i="27"/>
  <c r="AB14" i="9"/>
  <c r="AB15" i="9" s="1"/>
  <c r="AB19" i="9" s="1"/>
  <c r="AB21" i="9" s="1"/>
  <c r="AB23" i="9" s="1"/>
  <c r="AA14" i="9"/>
  <c r="AA15" i="9" s="1"/>
  <c r="AA19" i="9" s="1"/>
  <c r="AA21" i="9" s="1"/>
  <c r="AA23" i="9" s="1"/>
  <c r="Q45" i="12"/>
  <c r="Q47" i="12" s="1"/>
  <c r="Q37" i="12"/>
  <c r="Q20" i="12"/>
  <c r="U14" i="9"/>
  <c r="U15" i="9" s="1"/>
  <c r="U19" i="9" s="1"/>
  <c r="U21" i="9" s="1"/>
  <c r="U23" i="9" s="1"/>
  <c r="CM22" i="27"/>
  <c r="CL17" i="27"/>
  <c r="CK17" i="27"/>
  <c r="CJ17" i="27"/>
  <c r="CM16" i="27"/>
  <c r="CM15" i="27"/>
  <c r="CM11" i="27"/>
  <c r="CM9" i="27"/>
  <c r="CM8" i="27"/>
  <c r="CM7" i="27"/>
  <c r="CM6" i="27"/>
  <c r="CL10" i="27"/>
  <c r="CK10" i="27"/>
  <c r="CJ10" i="27"/>
  <c r="T26" i="17"/>
  <c r="T26" i="24"/>
  <c r="AA26" i="24"/>
  <c r="Z26" i="24"/>
  <c r="AA26" i="17"/>
  <c r="Z26" i="17"/>
  <c r="Y26" i="24"/>
  <c r="DK17" i="27"/>
  <c r="DJ17" i="27"/>
  <c r="DI17" i="27"/>
  <c r="DL16" i="27"/>
  <c r="DL15" i="27"/>
  <c r="DL11" i="27"/>
  <c r="DK10" i="27"/>
  <c r="DJ10" i="27"/>
  <c r="DI10" i="27"/>
  <c r="DL9" i="27"/>
  <c r="DL8" i="27"/>
  <c r="DL7" i="27"/>
  <c r="DL6" i="27"/>
  <c r="Z14" i="9"/>
  <c r="Z15" i="9" s="1"/>
  <c r="Z19" i="9" s="1"/>
  <c r="Z21" i="9" s="1"/>
  <c r="Z23" i="9" s="1"/>
  <c r="P45" i="12"/>
  <c r="P47" i="12" s="1"/>
  <c r="P37" i="12"/>
  <c r="P20" i="12"/>
  <c r="X26" i="24"/>
  <c r="W26" i="24"/>
  <c r="X26" i="17"/>
  <c r="W26" i="17"/>
  <c r="DB16" i="27"/>
  <c r="CY17" i="27"/>
  <c r="CY10" i="27"/>
  <c r="DB7" i="27"/>
  <c r="DA10" i="27"/>
  <c r="CZ10" i="27"/>
  <c r="DG22" i="27"/>
  <c r="DB22" i="27"/>
  <c r="DG16" i="27"/>
  <c r="DG15" i="27"/>
  <c r="DF17" i="27"/>
  <c r="DE17" i="27"/>
  <c r="DD17" i="27"/>
  <c r="CZ17" i="27"/>
  <c r="DG11" i="27"/>
  <c r="DB8" i="27"/>
  <c r="DG9" i="27"/>
  <c r="DG8" i="27"/>
  <c r="DG7" i="27"/>
  <c r="DG6" i="27"/>
  <c r="DF10" i="27"/>
  <c r="DE10" i="27"/>
  <c r="DD10" i="27"/>
  <c r="Y14" i="9"/>
  <c r="Y15" i="9" s="1"/>
  <c r="Y19" i="9" s="1"/>
  <c r="Y21" i="9" s="1"/>
  <c r="Y23" i="9" s="1"/>
  <c r="O45" i="12"/>
  <c r="O47" i="12" s="1"/>
  <c r="O37" i="12"/>
  <c r="O20" i="12"/>
  <c r="U26" i="24"/>
  <c r="U26" i="17"/>
  <c r="CR16" i="27"/>
  <c r="CR15" i="27"/>
  <c r="CR11" i="27"/>
  <c r="CR9" i="27"/>
  <c r="CR8" i="27"/>
  <c r="CR7" i="27"/>
  <c r="CR6" i="27"/>
  <c r="DA17" i="27"/>
  <c r="DB15" i="27"/>
  <c r="DB6" i="27"/>
  <c r="DB9" i="27"/>
  <c r="X14" i="9"/>
  <c r="X15" i="9" s="1"/>
  <c r="X19" i="9" s="1"/>
  <c r="X21" i="9" s="1"/>
  <c r="X23" i="9" s="1"/>
  <c r="V14" i="9"/>
  <c r="V15" i="9" s="1"/>
  <c r="V19" i="9" s="1"/>
  <c r="V21" i="9" s="1"/>
  <c r="V23" i="9" s="1"/>
  <c r="N45" i="12"/>
  <c r="N47" i="12" s="1"/>
  <c r="N37" i="12"/>
  <c r="N20" i="12"/>
  <c r="CG10" i="27"/>
  <c r="CF10" i="27"/>
  <c r="CE10" i="27"/>
  <c r="CH22" i="27"/>
  <c r="CG17" i="27"/>
  <c r="CF17" i="27"/>
  <c r="CE17" i="27"/>
  <c r="CH16" i="27"/>
  <c r="CH15" i="27"/>
  <c r="CH11" i="27"/>
  <c r="CH9" i="27"/>
  <c r="CH8" i="27"/>
  <c r="CH7" i="27"/>
  <c r="CH6" i="27"/>
  <c r="S26" i="17"/>
  <c r="S26" i="24"/>
  <c r="S10" i="25"/>
  <c r="S9" i="25"/>
  <c r="T14" i="9"/>
  <c r="T15" i="9" s="1"/>
  <c r="T19" i="9" s="1"/>
  <c r="T21" i="9" s="1"/>
  <c r="T23" i="9" s="1"/>
  <c r="M45" i="12"/>
  <c r="M47" i="12" s="1"/>
  <c r="M37" i="12"/>
  <c r="M20" i="12"/>
  <c r="CB17" i="27"/>
  <c r="CA17" i="27"/>
  <c r="BZ17" i="27"/>
  <c r="CC16" i="27"/>
  <c r="CC15" i="27"/>
  <c r="CC11" i="27"/>
  <c r="CB10" i="27"/>
  <c r="CA10" i="27"/>
  <c r="BZ10" i="27"/>
  <c r="CC9" i="27"/>
  <c r="CC8" i="27"/>
  <c r="CC7" i="27"/>
  <c r="CC6" i="27"/>
  <c r="R26" i="24"/>
  <c r="R26" i="17"/>
  <c r="S14" i="9"/>
  <c r="S15" i="9" s="1"/>
  <c r="S19" i="9" s="1"/>
  <c r="S21" i="9" s="1"/>
  <c r="S23" i="9" s="1"/>
  <c r="N14" i="9"/>
  <c r="N15" i="9" s="1"/>
  <c r="N19" i="9" s="1"/>
  <c r="N21" i="9" s="1"/>
  <c r="N23" i="9" s="1"/>
  <c r="L37" i="12"/>
  <c r="L45" i="12"/>
  <c r="L47" i="12" s="1"/>
  <c r="L20" i="12"/>
  <c r="BX22" i="27"/>
  <c r="BS22" i="27"/>
  <c r="BW17" i="27"/>
  <c r="BV17" i="27"/>
  <c r="BU17" i="27"/>
  <c r="BR17" i="27"/>
  <c r="BQ17" i="27"/>
  <c r="BP17" i="27"/>
  <c r="BX16" i="27"/>
  <c r="BS16" i="27"/>
  <c r="BX15" i="27"/>
  <c r="BS15" i="27"/>
  <c r="BX11" i="27"/>
  <c r="BS11" i="27"/>
  <c r="BW10" i="27"/>
  <c r="BV10" i="27"/>
  <c r="BU10" i="27"/>
  <c r="BR10" i="27"/>
  <c r="BQ10" i="27"/>
  <c r="BP10" i="27"/>
  <c r="BX9" i="27"/>
  <c r="BS9" i="27"/>
  <c r="BX8" i="27"/>
  <c r="BS8" i="27"/>
  <c r="BX7" i="27"/>
  <c r="BS7" i="27"/>
  <c r="BX6" i="27"/>
  <c r="BS6" i="27"/>
  <c r="M14" i="9"/>
  <c r="L14" i="9"/>
  <c r="Q10" i="25"/>
  <c r="P10" i="25"/>
  <c r="Q9" i="25"/>
  <c r="P9" i="25"/>
  <c r="Q26" i="24"/>
  <c r="P26" i="24"/>
  <c r="Q26" i="17"/>
  <c r="P26" i="17"/>
  <c r="R14" i="9"/>
  <c r="R15" i="9" s="1"/>
  <c r="R19" i="9" s="1"/>
  <c r="R21" i="9" s="1"/>
  <c r="R23" i="9" s="1"/>
  <c r="Q14" i="9"/>
  <c r="Q15" i="9" s="1"/>
  <c r="Q19" i="9" s="1"/>
  <c r="Q21" i="9" s="1"/>
  <c r="Q23" i="9" s="1"/>
  <c r="K45" i="12"/>
  <c r="K47" i="12" s="1"/>
  <c r="K37" i="12"/>
  <c r="G29" i="12"/>
  <c r="K20" i="12"/>
  <c r="AO16" i="27"/>
  <c r="AO15" i="27"/>
  <c r="BN16" i="27"/>
  <c r="BN15" i="27"/>
  <c r="O10" i="25"/>
  <c r="O9" i="25"/>
  <c r="O26" i="24"/>
  <c r="O26" i="17"/>
  <c r="BM10" i="27"/>
  <c r="BL17" i="27"/>
  <c r="BL10" i="27"/>
  <c r="BK10" i="27"/>
  <c r="BN22" i="27"/>
  <c r="BM17" i="27"/>
  <c r="BK17" i="27"/>
  <c r="BN11" i="27"/>
  <c r="BN9" i="27"/>
  <c r="BN8" i="27"/>
  <c r="BN7" i="27"/>
  <c r="BN6" i="27"/>
  <c r="P14" i="9"/>
  <c r="P15" i="9" s="1"/>
  <c r="P19" i="9" s="1"/>
  <c r="P21" i="9" s="1"/>
  <c r="P23" i="9" s="1"/>
  <c r="N9" i="25"/>
  <c r="N10" i="25"/>
  <c r="N26" i="24"/>
  <c r="N26" i="17"/>
  <c r="BI22" i="27"/>
  <c r="BI16" i="27"/>
  <c r="BI15" i="27"/>
  <c r="BI12" i="27"/>
  <c r="BI11" i="27"/>
  <c r="BI10" i="27"/>
  <c r="BI9" i="27"/>
  <c r="BI8" i="27"/>
  <c r="BI7" i="27"/>
  <c r="BI6" i="27"/>
  <c r="BH17" i="27"/>
  <c r="BG17" i="27"/>
  <c r="BF17" i="27"/>
  <c r="M23" i="9"/>
  <c r="M26" i="9" s="1"/>
  <c r="L23" i="9"/>
  <c r="L26" i="9" s="1"/>
  <c r="O14" i="9"/>
  <c r="O15" i="9" s="1"/>
  <c r="O19" i="9" s="1"/>
  <c r="O21" i="9" s="1"/>
  <c r="O23" i="9" s="1"/>
  <c r="G47" i="12"/>
  <c r="H45" i="12"/>
  <c r="H47" i="12" s="1"/>
  <c r="H37" i="12"/>
  <c r="BD16" i="27"/>
  <c r="BD15" i="27"/>
  <c r="BD11" i="27"/>
  <c r="BD9" i="27"/>
  <c r="BD8" i="27"/>
  <c r="BD7" i="27"/>
  <c r="BD6" i="27"/>
  <c r="BC17" i="27"/>
  <c r="BB17" i="27"/>
  <c r="BA17" i="27"/>
  <c r="BC10" i="27"/>
  <c r="BB10" i="27"/>
  <c r="BA10" i="27"/>
  <c r="H20" i="12"/>
  <c r="M26" i="17"/>
  <c r="M26" i="24"/>
  <c r="AO10" i="27"/>
  <c r="AO11" i="27"/>
  <c r="C16" i="27"/>
  <c r="C12" i="27"/>
  <c r="C11" i="27"/>
  <c r="AX17" i="27"/>
  <c r="AW17" i="27"/>
  <c r="AV17" i="27"/>
  <c r="AS17" i="27"/>
  <c r="AR17" i="27"/>
  <c r="AQ17" i="27"/>
  <c r="AN17" i="27"/>
  <c r="AM17" i="27"/>
  <c r="AL17" i="27"/>
  <c r="AI17" i="27"/>
  <c r="AH17" i="27"/>
  <c r="AG17" i="27"/>
  <c r="AD17" i="27"/>
  <c r="AC17" i="27"/>
  <c r="AB17" i="27"/>
  <c r="T17" i="27"/>
  <c r="S17" i="27"/>
  <c r="R17" i="27"/>
  <c r="O17" i="27"/>
  <c r="N17" i="27"/>
  <c r="M17" i="27"/>
  <c r="J17" i="27"/>
  <c r="I17" i="27"/>
  <c r="E17" i="27"/>
  <c r="D17" i="27"/>
  <c r="AY15" i="27"/>
  <c r="AT15" i="27"/>
  <c r="AJ15" i="27"/>
  <c r="AE15" i="27"/>
  <c r="Z15" i="27"/>
  <c r="U15" i="27"/>
  <c r="P15" i="27"/>
  <c r="K15" i="27"/>
  <c r="F15" i="27"/>
  <c r="AY16" i="27"/>
  <c r="AT16" i="27"/>
  <c r="AJ16" i="27"/>
  <c r="Y16" i="27"/>
  <c r="X16" i="27"/>
  <c r="U16" i="27"/>
  <c r="P16" i="27"/>
  <c r="H16" i="27"/>
  <c r="AJ11" i="27"/>
  <c r="H11" i="27"/>
  <c r="AY11" i="27"/>
  <c r="AT11" i="27"/>
  <c r="U11" i="27"/>
  <c r="P11" i="27"/>
  <c r="AY12" i="27"/>
  <c r="AT12" i="27"/>
  <c r="AJ12" i="27"/>
  <c r="Y12" i="27"/>
  <c r="X12" i="27"/>
  <c r="U12" i="27"/>
  <c r="P12" i="27"/>
  <c r="H12" i="27"/>
  <c r="D10" i="27"/>
  <c r="E10" i="27"/>
  <c r="I10" i="27"/>
  <c r="J10" i="27"/>
  <c r="Q10" i="27"/>
  <c r="R10" i="27"/>
  <c r="S10" i="27"/>
  <c r="T10" i="27"/>
  <c r="AB10" i="27"/>
  <c r="AC10" i="27"/>
  <c r="AD10" i="27"/>
  <c r="AE10" i="27"/>
  <c r="AG10" i="27"/>
  <c r="AH10" i="27"/>
  <c r="AI10" i="27"/>
  <c r="Y11" i="27"/>
  <c r="X11" i="27"/>
  <c r="H9" i="27"/>
  <c r="C9" i="27"/>
  <c r="AY9" i="27"/>
  <c r="AY8" i="27"/>
  <c r="AY7" i="27"/>
  <c r="AY6" i="27"/>
  <c r="AT9" i="27"/>
  <c r="AT8" i="27"/>
  <c r="AT7" i="27"/>
  <c r="AT6" i="27"/>
  <c r="G23" i="9"/>
  <c r="G29" i="9" s="1"/>
  <c r="G14" i="9"/>
  <c r="G15" i="9" s="1"/>
  <c r="G19" i="9" s="1"/>
  <c r="K10" i="25"/>
  <c r="L10" i="25"/>
  <c r="L9" i="25"/>
  <c r="K9" i="25"/>
  <c r="L26" i="17"/>
  <c r="K26" i="17"/>
  <c r="I10" i="25"/>
  <c r="I9" i="25"/>
  <c r="F48" i="12"/>
  <c r="F23" i="9"/>
  <c r="K23" i="9"/>
  <c r="J10" i="25"/>
  <c r="E10" i="25"/>
  <c r="E9" i="25"/>
  <c r="J26" i="17"/>
  <c r="E26" i="17"/>
  <c r="J9" i="25"/>
  <c r="D10" i="25"/>
  <c r="D9" i="25"/>
  <c r="I26" i="24"/>
  <c r="D26" i="24"/>
  <c r="I26" i="17"/>
  <c r="D26" i="17"/>
  <c r="E45" i="12"/>
  <c r="E37" i="12"/>
  <c r="E20" i="12"/>
  <c r="J15" i="9"/>
  <c r="J19" i="9" s="1"/>
  <c r="J21" i="9" s="1"/>
  <c r="J23" i="9" s="1"/>
  <c r="E14" i="9"/>
  <c r="E15" i="9" s="1"/>
  <c r="E19" i="9" s="1"/>
  <c r="E21" i="9" s="1"/>
  <c r="E23" i="9" s="1"/>
  <c r="AJ9" i="27"/>
  <c r="AJ8" i="27"/>
  <c r="AJ7" i="27"/>
  <c r="AJ6" i="27"/>
  <c r="D20" i="12"/>
  <c r="I14" i="9"/>
  <c r="I15" i="9" s="1"/>
  <c r="I19" i="9" s="1"/>
  <c r="I21" i="9" s="1"/>
  <c r="I23" i="9" s="1"/>
  <c r="D14" i="9"/>
  <c r="D15" i="9" s="1"/>
  <c r="D19" i="9" s="1"/>
  <c r="D21" i="9" s="1"/>
  <c r="D23" i="9" s="1"/>
  <c r="C14" i="9"/>
  <c r="C15" i="9" s="1"/>
  <c r="C19" i="9" s="1"/>
  <c r="C21" i="9" s="1"/>
  <c r="C23" i="9" s="1"/>
  <c r="B14" i="9"/>
  <c r="B15" i="9" s="1"/>
  <c r="B19" i="9" s="1"/>
  <c r="B21" i="9" s="1"/>
  <c r="B23" i="9" s="1"/>
  <c r="F6" i="27"/>
  <c r="F7" i="27"/>
  <c r="F8" i="27"/>
  <c r="K6" i="27"/>
  <c r="K7" i="27"/>
  <c r="K8" i="27"/>
  <c r="P6" i="27"/>
  <c r="P7" i="27"/>
  <c r="P8" i="27"/>
  <c r="P9" i="27"/>
  <c r="U6" i="27"/>
  <c r="U7" i="27"/>
  <c r="U8" i="27"/>
  <c r="U9" i="27"/>
  <c r="Y6" i="27"/>
  <c r="Y7" i="27"/>
  <c r="Y8" i="27"/>
  <c r="Y9" i="27"/>
  <c r="Y22" i="27"/>
  <c r="X22" i="27"/>
  <c r="W22" i="27"/>
  <c r="U22" i="27"/>
  <c r="P22" i="27"/>
  <c r="K22" i="27"/>
  <c r="F22" i="27"/>
  <c r="X9" i="27"/>
  <c r="X8" i="27"/>
  <c r="W8" i="27"/>
  <c r="X7" i="27"/>
  <c r="X6" i="27"/>
  <c r="W7" i="27"/>
  <c r="W6" i="27"/>
  <c r="C20" i="12"/>
  <c r="C37" i="12"/>
  <c r="C45" i="12"/>
  <c r="D37" i="12"/>
  <c r="D45" i="12"/>
  <c r="H10" i="25"/>
  <c r="H9" i="25"/>
  <c r="C10" i="25"/>
  <c r="C9" i="25"/>
  <c r="H26" i="24"/>
  <c r="C26" i="24"/>
  <c r="H26" i="17"/>
  <c r="C26" i="17"/>
  <c r="F6" i="25"/>
  <c r="F9" i="25" s="1"/>
  <c r="H14" i="9"/>
  <c r="H15" i="9" s="1"/>
  <c r="H19" i="9" s="1"/>
  <c r="H21" i="9" s="1"/>
  <c r="H23" i="9" s="1"/>
  <c r="G26" i="17"/>
  <c r="F26" i="24"/>
  <c r="F26" i="17"/>
  <c r="B37" i="12"/>
  <c r="B45" i="12"/>
  <c r="G9" i="25"/>
  <c r="G10" i="25"/>
  <c r="G26" i="24"/>
  <c r="BL12" i="27" l="1"/>
  <c r="BA12" i="27"/>
  <c r="BB12" i="27"/>
  <c r="BV12" i="27"/>
  <c r="CJ12" i="27"/>
  <c r="DO12" i="27"/>
  <c r="CO12" i="27"/>
  <c r="EI23" i="27"/>
  <c r="EX12" i="27"/>
  <c r="BK12" i="27"/>
  <c r="BN12" i="27" s="1"/>
  <c r="DZ12" i="27"/>
  <c r="BQ12" i="27"/>
  <c r="CF12" i="27"/>
  <c r="DF12" i="27"/>
  <c r="DT12" i="27"/>
  <c r="CP12" i="27"/>
  <c r="CL12" i="27"/>
  <c r="CQ12" i="27"/>
  <c r="EM23" i="27"/>
  <c r="ES12" i="27"/>
  <c r="FV23" i="27"/>
  <c r="DN12" i="27"/>
  <c r="DX12" i="27"/>
  <c r="EE12" i="27"/>
  <c r="EF12" i="27" s="1"/>
  <c r="BR12" i="27"/>
  <c r="F11" i="27"/>
  <c r="BZ12" i="27"/>
  <c r="DA12" i="27"/>
  <c r="DP12" i="27"/>
  <c r="EN12" i="27"/>
  <c r="ET20" i="27"/>
  <c r="EU17" i="27"/>
  <c r="FO17" i="27"/>
  <c r="FW23" i="27"/>
  <c r="DI12" i="27"/>
  <c r="DD12" i="27"/>
  <c r="DE12" i="27"/>
  <c r="DS12" i="27"/>
  <c r="EH12" i="27"/>
  <c r="FN12" i="27"/>
  <c r="H10" i="27"/>
  <c r="BW12" i="27"/>
  <c r="F12" i="27"/>
  <c r="CA12" i="27"/>
  <c r="CT12" i="27"/>
  <c r="ED20" i="27"/>
  <c r="EO12" i="27"/>
  <c r="FQ23" i="27"/>
  <c r="FX23" i="27"/>
  <c r="GI20" i="27"/>
  <c r="H17" i="27"/>
  <c r="AE17" i="27"/>
  <c r="CG12" i="27"/>
  <c r="X17" i="27"/>
  <c r="CK12" i="27"/>
  <c r="ER12" i="27"/>
  <c r="C17" i="27"/>
  <c r="CB12" i="27"/>
  <c r="CY12" i="27"/>
  <c r="DU12" i="27"/>
  <c r="FC12" i="27"/>
  <c r="FR12" i="27"/>
  <c r="GD20" i="27"/>
  <c r="EC12" i="27"/>
  <c r="FL12" i="27"/>
  <c r="FM12" i="27"/>
  <c r="BM12" i="27"/>
  <c r="CV12" i="27"/>
  <c r="FD12" i="27"/>
  <c r="FG12" i="27"/>
  <c r="FS12" i="27"/>
  <c r="BP12" i="27"/>
  <c r="DJ12" i="27"/>
  <c r="DK12" i="27"/>
  <c r="F9" i="27"/>
  <c r="Y17" i="27"/>
  <c r="BC12" i="27"/>
  <c r="DY12" i="27"/>
  <c r="EJ12" i="27"/>
  <c r="EY12" i="27"/>
  <c r="K11" i="27"/>
  <c r="CE12" i="27"/>
  <c r="FH12" i="27"/>
  <c r="CC17" i="27"/>
  <c r="U17" i="27"/>
  <c r="AT17" i="27"/>
  <c r="AY17" i="27"/>
  <c r="BX17" i="27"/>
  <c r="EZ10" i="27"/>
  <c r="Z8" i="27"/>
  <c r="DL17" i="27"/>
  <c r="EK17" i="27"/>
  <c r="FW12" i="27"/>
  <c r="FX12" i="27"/>
  <c r="CH17" i="27"/>
  <c r="FJ17" i="27"/>
  <c r="FY17" i="27"/>
  <c r="AO17" i="27"/>
  <c r="DG17" i="27"/>
  <c r="C10" i="27"/>
  <c r="W12" i="27"/>
  <c r="FV12" i="27"/>
  <c r="CR17" i="27"/>
  <c r="FE10" i="27"/>
  <c r="AT10" i="27"/>
  <c r="K16" i="27"/>
  <c r="P17" i="27"/>
  <c r="DQ17" i="27"/>
  <c r="EO23" i="27"/>
  <c r="CH10" i="27"/>
  <c r="AJ17" i="27"/>
  <c r="DL10" i="27"/>
  <c r="EP10" i="27"/>
  <c r="EP17" i="27"/>
  <c r="EW12" i="27"/>
  <c r="Y70" i="18"/>
  <c r="B68" i="18"/>
  <c r="B70" i="18" s="1"/>
  <c r="G31" i="12"/>
  <c r="G37" i="12" s="1"/>
  <c r="G48" i="12" s="1"/>
  <c r="DN20" i="27"/>
  <c r="CW10" i="27"/>
  <c r="EM12" i="27"/>
  <c r="K12" i="27"/>
  <c r="EI12" i="27"/>
  <c r="EU10" i="27"/>
  <c r="AY10" i="27"/>
  <c r="Z6" i="27"/>
  <c r="Z7" i="27"/>
  <c r="AJ10" i="27"/>
  <c r="W11" i="27"/>
  <c r="BD10" i="27"/>
  <c r="EF17" i="27"/>
  <c r="EJ23" i="27"/>
  <c r="FE17" i="27"/>
  <c r="X10" i="27"/>
  <c r="BI17" i="27"/>
  <c r="CR10" i="27"/>
  <c r="EA17" i="27"/>
  <c r="W48" i="12"/>
  <c r="K70" i="18"/>
  <c r="Z70" i="18"/>
  <c r="G70" i="18"/>
  <c r="H70" i="18"/>
  <c r="M48" i="12"/>
  <c r="FT17" i="27"/>
  <c r="W9" i="27"/>
  <c r="CW17" i="27"/>
  <c r="CC10" i="27"/>
  <c r="EZ17" i="27"/>
  <c r="FJ10" i="27"/>
  <c r="F10" i="27"/>
  <c r="K9" i="27"/>
  <c r="DG10" i="27"/>
  <c r="Y10" i="27"/>
  <c r="EF10" i="27"/>
  <c r="Z22" i="27"/>
  <c r="DV17" i="27"/>
  <c r="CM17" i="27"/>
  <c r="U10" i="27"/>
  <c r="BD17" i="27"/>
  <c r="BS10" i="27"/>
  <c r="BS17" i="27"/>
  <c r="DB17" i="27"/>
  <c r="DB10" i="27"/>
  <c r="P10" i="27"/>
  <c r="BN17" i="27"/>
  <c r="DQ10" i="27"/>
  <c r="W16" i="27"/>
  <c r="BN10" i="27"/>
  <c r="BX10" i="27"/>
  <c r="CU12" i="27"/>
  <c r="EA10" i="27"/>
  <c r="FI12" i="27"/>
  <c r="F16" i="27"/>
  <c r="CM10" i="27"/>
  <c r="FB12" i="27"/>
  <c r="FS23" i="27"/>
  <c r="EK10" i="27"/>
  <c r="FO10" i="27"/>
  <c r="FR23" i="27"/>
  <c r="CZ12" i="27"/>
  <c r="DV10" i="27"/>
  <c r="EN23" i="27"/>
  <c r="FQ12" i="27"/>
  <c r="FY10" i="27"/>
  <c r="BU12" i="27"/>
  <c r="FT10" i="27"/>
  <c r="EH23" i="27"/>
  <c r="L29" i="9"/>
  <c r="H48" i="12"/>
  <c r="X61" i="18"/>
  <c r="X64" i="18" s="1"/>
  <c r="I70" i="18"/>
  <c r="Y61" i="18"/>
  <c r="Y64" i="18" s="1"/>
  <c r="J70" i="18"/>
  <c r="F70" i="18"/>
  <c r="N70" i="18"/>
  <c r="AA70" i="18"/>
  <c r="Z61" i="18"/>
  <c r="Z64" i="18" s="1"/>
  <c r="T70" i="18"/>
  <c r="U70" i="18"/>
  <c r="D70" i="18"/>
  <c r="E70" i="18"/>
  <c r="M70" i="18"/>
  <c r="W70" i="18"/>
  <c r="Q70" i="18"/>
  <c r="P61" i="18"/>
  <c r="P64" i="18" s="1"/>
  <c r="L61" i="18"/>
  <c r="L64" i="18" s="1"/>
  <c r="U61" i="18"/>
  <c r="U64" i="18" s="1"/>
  <c r="O70" i="18"/>
  <c r="L70" i="18"/>
  <c r="C70" i="18"/>
  <c r="S70" i="18"/>
  <c r="C61" i="18"/>
  <c r="C64" i="18" s="1"/>
  <c r="T61" i="18"/>
  <c r="T64" i="18" s="1"/>
  <c r="V70" i="18"/>
  <c r="P70" i="18"/>
  <c r="H61" i="18"/>
  <c r="H64" i="18" s="1"/>
  <c r="R70" i="18"/>
  <c r="B61" i="18"/>
  <c r="G61" i="18"/>
  <c r="G64" i="18" s="1"/>
  <c r="O61" i="18"/>
  <c r="O64" i="18" s="1"/>
  <c r="I61" i="18"/>
  <c r="I64" i="18" s="1"/>
  <c r="E61" i="18"/>
  <c r="E64" i="18" s="1"/>
  <c r="V61" i="18"/>
  <c r="V64" i="18" s="1"/>
  <c r="W61" i="18"/>
  <c r="W64" i="18" s="1"/>
  <c r="M61" i="18"/>
  <c r="M64" i="18" s="1"/>
  <c r="R61" i="18"/>
  <c r="R64" i="18" s="1"/>
  <c r="AA61" i="18"/>
  <c r="AA64" i="18" s="1"/>
  <c r="S61" i="18"/>
  <c r="S64" i="18" s="1"/>
  <c r="Q61" i="18"/>
  <c r="Q64" i="18" s="1"/>
  <c r="N61" i="18"/>
  <c r="N64" i="18" s="1"/>
  <c r="D61" i="18"/>
  <c r="D64" i="18" s="1"/>
  <c r="M29" i="9"/>
  <c r="C29" i="9"/>
  <c r="C26" i="9"/>
  <c r="D26" i="9"/>
  <c r="D29" i="9"/>
  <c r="I29" i="9"/>
  <c r="I26" i="9"/>
  <c r="H29" i="9"/>
  <c r="H26" i="9"/>
  <c r="E26" i="9"/>
  <c r="E29" i="9"/>
  <c r="J26" i="9"/>
  <c r="J29" i="9"/>
  <c r="B26" i="9"/>
  <c r="B29" i="9"/>
  <c r="G26" i="9"/>
  <c r="V48" i="12"/>
  <c r="P48" i="12"/>
  <c r="E48" i="12"/>
  <c r="O48" i="12"/>
  <c r="T48" i="12"/>
  <c r="D48" i="12"/>
  <c r="N48" i="12"/>
  <c r="S48" i="12"/>
  <c r="C48" i="12"/>
  <c r="L48" i="12"/>
  <c r="B48" i="12"/>
  <c r="U48" i="12"/>
  <c r="Q48" i="12"/>
  <c r="R48" i="12"/>
  <c r="K48" i="12"/>
  <c r="F10" i="25"/>
  <c r="DQ12" i="27" l="1"/>
  <c r="EF20" i="27"/>
  <c r="DQ20" i="27"/>
  <c r="EJ20" i="27"/>
  <c r="DJ20" i="27"/>
  <c r="DD20" i="27"/>
  <c r="FL20" i="27"/>
  <c r="EK23" i="27"/>
  <c r="K17" i="27"/>
  <c r="BS12" i="27"/>
  <c r="DX20" i="27"/>
  <c r="FX20" i="27"/>
  <c r="FH20" i="27"/>
  <c r="EC20" i="27"/>
  <c r="FN20" i="27"/>
  <c r="DA20" i="27"/>
  <c r="Z16" i="27"/>
  <c r="DP20" i="27"/>
  <c r="FB20" i="27"/>
  <c r="FO12" i="27"/>
  <c r="CC12" i="27"/>
  <c r="EA12" i="27"/>
  <c r="FW20" i="27"/>
  <c r="FG20" i="27"/>
  <c r="EN20" i="27"/>
  <c r="FT23" i="27"/>
  <c r="EW20" i="27"/>
  <c r="EH20" i="27"/>
  <c r="DT20" i="27"/>
  <c r="EX20" i="27"/>
  <c r="FM20" i="27"/>
  <c r="DY20" i="27"/>
  <c r="EO20" i="27"/>
  <c r="DI20" i="27"/>
  <c r="FS20" i="27"/>
  <c r="CW12" i="27"/>
  <c r="BX12" i="27"/>
  <c r="F17" i="27"/>
  <c r="Z9" i="27"/>
  <c r="Z10" i="27" s="1"/>
  <c r="CR12" i="27"/>
  <c r="FD20" i="27"/>
  <c r="EU12" i="27"/>
  <c r="DF20" i="27"/>
  <c r="Z11" i="27"/>
  <c r="DU20" i="27"/>
  <c r="DO20" i="27"/>
  <c r="CY20" i="27"/>
  <c r="FY23" i="27"/>
  <c r="FR20" i="27"/>
  <c r="ER20" i="27"/>
  <c r="ES20" i="27"/>
  <c r="CM12" i="27"/>
  <c r="EI20" i="27"/>
  <c r="DL12" i="27"/>
  <c r="Z12" i="27"/>
  <c r="EY20" i="27"/>
  <c r="DK20" i="27"/>
  <c r="K10" i="27"/>
  <c r="EE20" i="27"/>
  <c r="DZ20" i="27"/>
  <c r="DG12" i="27"/>
  <c r="EP23" i="27"/>
  <c r="DS20" i="27"/>
  <c r="DV12" i="27"/>
  <c r="CH12" i="27"/>
  <c r="BD12" i="27"/>
  <c r="FC20" i="27"/>
  <c r="DE20" i="27"/>
  <c r="W10" i="27"/>
  <c r="W17" i="27"/>
  <c r="EK12" i="27"/>
  <c r="FV20" i="27"/>
  <c r="FY12" i="27"/>
  <c r="EZ12" i="27"/>
  <c r="B64" i="18"/>
  <c r="FJ12" i="27"/>
  <c r="FI20" i="27"/>
  <c r="DB12" i="27"/>
  <c r="CZ20" i="27"/>
  <c r="EP12" i="27"/>
  <c r="EM20" i="27"/>
  <c r="FT12" i="27"/>
  <c r="FQ20" i="27"/>
  <c r="FE12" i="27"/>
  <c r="FJ20" i="27" l="1"/>
  <c r="EZ20" i="27"/>
  <c r="FO20" i="27"/>
  <c r="FY20" i="27"/>
  <c r="EK20" i="27"/>
  <c r="Z17" i="27"/>
  <c r="DV20" i="27"/>
  <c r="FE20" i="27"/>
  <c r="EP20" i="27"/>
  <c r="DB20" i="27"/>
  <c r="EU20" i="27"/>
  <c r="FT20" i="27"/>
  <c r="DG20" i="27"/>
  <c r="DL20" i="27"/>
  <c r="EA20" i="27"/>
</calcChain>
</file>

<file path=xl/sharedStrings.xml><?xml version="1.0" encoding="utf-8"?>
<sst xmlns="http://schemas.openxmlformats.org/spreadsheetml/2006/main" count="1185" uniqueCount="319">
  <si>
    <t>Notes and Non-GAAP Financial Measures</t>
  </si>
  <si>
    <t>Notes</t>
  </si>
  <si>
    <t>Use of Non-GAAP Financial Measures</t>
  </si>
  <si>
    <t>We have used the following measures, which are considered “non-GAAP financial measures” under SEC guidelines:</t>
  </si>
  <si>
    <t> </t>
  </si>
  <si>
    <t>i.</t>
  </si>
  <si>
    <t>Adjusted earnings before interest, taxes, depreciation and amortization (“Adjusted EBITDA”) and Adjusted EBITDA margin;</t>
  </si>
  <si>
    <t>ii.</t>
  </si>
  <si>
    <t>Segment operating expenses and Fee-based operating expenses;</t>
  </si>
  <si>
    <t>iii.</t>
  </si>
  <si>
    <t>iv.</t>
  </si>
  <si>
    <t>v.</t>
  </si>
  <si>
    <t>Local currency; and</t>
  </si>
  <si>
    <t>vi.</t>
  </si>
  <si>
    <t>Net debt.</t>
  </si>
  <si>
    <t>The Company believes that these measures provide a more complete understanding of ongoing operations, enhance comparability of current results to prior periods and may be useful for investors to analyze our financial performance. The measures eliminate the impact of certain items that may obscure trends in the underlying performance of our business. The Company believes that they are useful to investors for the additional purposes described below.</t>
  </si>
  <si>
    <r>
      <rPr>
        <u/>
        <sz val="11"/>
        <color rgb="FF000000"/>
        <rFont val="Arial"/>
        <family val="2"/>
      </rPr>
      <t>Local currency:</t>
    </r>
    <r>
      <rPr>
        <sz val="11"/>
        <color rgb="FF000000"/>
        <rFont val="Arial"/>
        <family val="2"/>
      </rPr>
      <t xml:space="preserve"> In discussing our results, we refer to percentage changes in local currency. These metrics are calculated by holding foreign currency exchange rates constant in year-over-year comparisons. Management believes that this methodology provides investors with greater visibility into the performance of our business excluding the effect of foreign currency rate fluctuations.</t>
    </r>
  </si>
  <si>
    <t>Adjustments to U.S. GAAP Financial Measures Used to Calculate Non-GAAP Financial Measures</t>
  </si>
  <si>
    <t>Please see the following tables for reconciliations of our non-GAAP financial measures to the most closely comparable GAAP measures.</t>
  </si>
  <si>
    <t>Balance Sheet History</t>
  </si>
  <si>
    <t>($ in millions, except share data)</t>
  </si>
  <si>
    <t>ASSETS</t>
  </si>
  <si>
    <t>Current assets:</t>
  </si>
  <si>
    <t>Cash and cash equivalents</t>
  </si>
  <si>
    <t>Income tax receivable</t>
  </si>
  <si>
    <t>Short-term contract assets, net</t>
  </si>
  <si>
    <t>Prepaid expenses and other current assets</t>
  </si>
  <si>
    <t>Total current assets</t>
  </si>
  <si>
    <t>Property and equipment, net</t>
  </si>
  <si>
    <t>Goodwill</t>
  </si>
  <si>
    <t>Intangible assets, net</t>
  </si>
  <si>
    <t>Equity method investments</t>
  </si>
  <si>
    <t>Deferred tax assets</t>
  </si>
  <si>
    <t>Non-current operating lease assets</t>
  </si>
  <si>
    <t>Other non-current assets</t>
  </si>
  <si>
    <t>LIABILITIES</t>
  </si>
  <si>
    <t>Current liabilities:</t>
  </si>
  <si>
    <t>Short-term borrowings and current portion of long-term debt</t>
  </si>
  <si>
    <t>Accounts payable and accrued expenses</t>
  </si>
  <si>
    <t>Accrued compensation</t>
  </si>
  <si>
    <t>Income tax payable</t>
  </si>
  <si>
    <t>Current operating lease liabilities</t>
  </si>
  <si>
    <t>Other current liabilities</t>
  </si>
  <si>
    <t>Total current liabilities</t>
  </si>
  <si>
    <t>Long-term debt, net</t>
  </si>
  <si>
    <t>Deferred tax liabilities</t>
  </si>
  <si>
    <t>Long-term tax liabilities</t>
  </si>
  <si>
    <t>Non-current operating lease liabilities</t>
  </si>
  <si>
    <t>Other non-current liabilities</t>
  </si>
  <si>
    <t>SHAREHOLDERS' EQUITY</t>
  </si>
  <si>
    <t>Additional paid-in capital</t>
  </si>
  <si>
    <t>Treasury stock, at cost</t>
  </si>
  <si>
    <t>Accumulated deficit</t>
  </si>
  <si>
    <t>Accumulated other comprehensive loss</t>
  </si>
  <si>
    <t>Total equity attributable to the Company</t>
  </si>
  <si>
    <t>Non-controlling interests</t>
  </si>
  <si>
    <t xml:space="preserve">TOTAL EQUITY  </t>
  </si>
  <si>
    <t>TOTAL LIABILITIES AND SHAREHOLDERS' EQUITY</t>
  </si>
  <si>
    <t>Income Statement History</t>
  </si>
  <si>
    <t>Year Ended</t>
  </si>
  <si>
    <t>Three Months Ended</t>
  </si>
  <si>
    <t>Six Months Ended</t>
  </si>
  <si>
    <t>Nine Months Ended</t>
  </si>
  <si>
    <t xml:space="preserve"> </t>
  </si>
  <si>
    <t>Revenue</t>
  </si>
  <si>
    <t>Costs and expenses:</t>
  </si>
  <si>
    <t>Costs of services (exclusive of depreciation and amortization)</t>
  </si>
  <si>
    <t>Operating, administrative and other</t>
  </si>
  <si>
    <t>Depreciation and amortization</t>
  </si>
  <si>
    <t>Restructuring, impairment and related charges</t>
  </si>
  <si>
    <t>Total costs and expenses</t>
  </si>
  <si>
    <t>Interest expense, net of interest income</t>
  </si>
  <si>
    <t>Earnings from equity method investments</t>
  </si>
  <si>
    <t>Earnings (loss) before income taxes</t>
  </si>
  <si>
    <t>Net income (loss)</t>
  </si>
  <si>
    <t>Net income (loss) attributable to non-controlling interests</t>
  </si>
  <si>
    <t>Net income (loss) attributable to the Company</t>
  </si>
  <si>
    <t>Basic earnings (loss) per share:</t>
  </si>
  <si>
    <t>Earnings (loss) per share attributable to common shareholders, basic</t>
  </si>
  <si>
    <t>Diluted earnings (loss) per share:</t>
  </si>
  <si>
    <t>Earnings (loss) per share attributable to common shareholders, diluted</t>
  </si>
  <si>
    <t>General Note: Due to rounding, numbers presented throughout this document may not add up precisely to the totals provided and percentages may not precisely reflect the absolute figures.</t>
  </si>
  <si>
    <t>Statement of Cash Flows History</t>
  </si>
  <si>
    <t>($ in millions)</t>
  </si>
  <si>
    <t xml:space="preserve">Cash flows from operating activities </t>
  </si>
  <si>
    <t>Impairment charges</t>
  </si>
  <si>
    <t>Stock-based compensation</t>
  </si>
  <si>
    <t>Lease amortization</t>
  </si>
  <si>
    <t>Loss on debt extinguishment</t>
  </si>
  <si>
    <t>Amortization of debt issuance costs</t>
  </si>
  <si>
    <t>Gain on pension curtailment</t>
  </si>
  <si>
    <t>Fees incurred in conjunction with debt modification</t>
  </si>
  <si>
    <t>Change in deferred taxes</t>
  </si>
  <si>
    <t>Provision for loss on receivables and other assets</t>
  </si>
  <si>
    <t>Loss on disposal of business</t>
  </si>
  <si>
    <t>Other operating activities, net</t>
  </si>
  <si>
    <t>Changes in assets and liabilities:</t>
  </si>
  <si>
    <t>Trade and other receivables</t>
  </si>
  <si>
    <t>Income taxes payable</t>
  </si>
  <si>
    <t>Short-term contract assets and Prepaid expenses and other current assets</t>
  </si>
  <si>
    <t>Other current and non-current liabilities</t>
  </si>
  <si>
    <t xml:space="preserve">Cash flows from investing activities </t>
  </si>
  <si>
    <t>Payment for property and equipment</t>
  </si>
  <si>
    <t>Acquisitions of businesses, net of cash acquired</t>
  </si>
  <si>
    <t>Proceeds from sale of property, plant and equipment</t>
  </si>
  <si>
    <t>Sale of business, net of cash sold</t>
  </si>
  <si>
    <t>Acquisition of non-controlling interests</t>
  </si>
  <si>
    <t>Investments in equity securities and equity method joint ventures</t>
  </si>
  <si>
    <t>Return of beneficial interest in a securitization</t>
  </si>
  <si>
    <t>Collection on beneficial interest in a securitization</t>
  </si>
  <si>
    <t>Other investing activities, net</t>
  </si>
  <si>
    <t>Cash flows from financing activities</t>
  </si>
  <si>
    <t>Net proceeds from issuance of shares</t>
  </si>
  <si>
    <t>Shares repurchased for payment of employee taxes on stock awards</t>
  </si>
  <si>
    <t>Contributions from sponsor</t>
  </si>
  <si>
    <t>Payment of deferred and contingent consideration</t>
  </si>
  <si>
    <t>Repayment of borrowings</t>
  </si>
  <si>
    <t>Debt issuance costs</t>
  </si>
  <si>
    <t>Proceeds from senior secured notes</t>
  </si>
  <si>
    <t>Proceeds from initial public offering, net of underwriting</t>
  </si>
  <si>
    <t>Proceeds from private placement</t>
  </si>
  <si>
    <t>Payments of initial offerings and private placement costs</t>
  </si>
  <si>
    <t>Payment of finance lease liabilities</t>
  </si>
  <si>
    <t>Other financing activities, net</t>
  </si>
  <si>
    <t>Change in cash, cash equivalents and restricted cash</t>
  </si>
  <si>
    <t>Cash, cash equivalents and restricted cash, beginning of the period</t>
  </si>
  <si>
    <t>Effects of exchange rate fluctuations on cash, cash equivalents and restricted cash</t>
  </si>
  <si>
    <t>Cash, cash equivalents and restricted cash, end of the period</t>
  </si>
  <si>
    <t>Free cash flow</t>
  </si>
  <si>
    <t>Segment Results</t>
  </si>
  <si>
    <t>For The Three Months Ended March 31, 2018</t>
  </si>
  <si>
    <t>For The Three Months Ended June 30, 2018</t>
  </si>
  <si>
    <t>For The Three Months Ended September 30, 2018</t>
  </si>
  <si>
    <t>For The Three Months Ended December 31, 2018</t>
  </si>
  <si>
    <t>For The Twelve Months Ended December 31, 2018</t>
  </si>
  <si>
    <t>Three Months Ended March 31, 2019</t>
  </si>
  <si>
    <t>Three Months Ended June 30, 2019</t>
  </si>
  <si>
    <t>For The Three Months Ended September 30, 2019</t>
  </si>
  <si>
    <t>Three Months Ended December 31, 2019</t>
  </si>
  <si>
    <t>Year Ended December 31, 2019</t>
  </si>
  <si>
    <t>Three Months Ended March 31, 2020</t>
  </si>
  <si>
    <t>Three Months Ended June 30, 2020</t>
  </si>
  <si>
    <t>Three Months Ended September 30, 2020</t>
  </si>
  <si>
    <t>Three Months Ended December 31, 2020</t>
  </si>
  <si>
    <t>Year Ended December 31, 2020</t>
  </si>
  <si>
    <t>Three Months Ended March 31, 2021</t>
  </si>
  <si>
    <t>Three Months Ended June 30, 2021</t>
  </si>
  <si>
    <t>Six Months Ended June 30, 2021</t>
  </si>
  <si>
    <t>Three Months Ended September 30, 2021</t>
  </si>
  <si>
    <t>Nine Months Ended September 30, 2021</t>
  </si>
  <si>
    <t>Three Months Ended December 31, 2021</t>
  </si>
  <si>
    <t>Year Ended December 31, 2021</t>
  </si>
  <si>
    <t>Three Months Ended March 31, 2022</t>
  </si>
  <si>
    <t>Three Months Ended June 30, 2022</t>
  </si>
  <si>
    <t>Six Months Ended June 30, 2022</t>
  </si>
  <si>
    <t>Three Months Ended September 30, 2022</t>
  </si>
  <si>
    <t>Nine Months Ended September 30, 2022</t>
  </si>
  <si>
    <t>Three Months Ended December 31, 2022</t>
  </si>
  <si>
    <t>Year Ended December 31, 2022</t>
  </si>
  <si>
    <t>Three Months Ended March 31, 2023</t>
  </si>
  <si>
    <t>Three Months Ended June 30, 2023</t>
  </si>
  <si>
    <t>Six Months Ended June 30, 2023</t>
  </si>
  <si>
    <t>Three Months Ended September 30, 2023</t>
  </si>
  <si>
    <t>Nine Months Ended September 30, 2023</t>
  </si>
  <si>
    <t>Three Months Ended December 31, 2023</t>
  </si>
  <si>
    <t>Year Ended December 31, 2023</t>
  </si>
  <si>
    <t>Americas</t>
  </si>
  <si>
    <t>EMEA</t>
  </si>
  <si>
    <t>APAC</t>
  </si>
  <si>
    <t>Consolidated</t>
  </si>
  <si>
    <t>Revenue:</t>
  </si>
  <si>
    <t>Leasing</t>
  </si>
  <si>
    <t>Capital markets</t>
  </si>
  <si>
    <t>Valuation and other</t>
  </si>
  <si>
    <r>
      <t>Total service line fee revenue</t>
    </r>
    <r>
      <rPr>
        <vertAlign val="superscript"/>
        <sz val="11"/>
        <color theme="1"/>
        <rFont val="Arial"/>
        <family val="2"/>
      </rPr>
      <t>(1)</t>
    </r>
  </si>
  <si>
    <r>
      <t>Gross contract reimbursables</t>
    </r>
    <r>
      <rPr>
        <vertAlign val="superscript"/>
        <sz val="11"/>
        <color theme="1"/>
        <rFont val="Arial"/>
        <family val="2"/>
      </rPr>
      <t>(2)</t>
    </r>
  </si>
  <si>
    <t>Total revenue</t>
  </si>
  <si>
    <t>Fee-based operating expenses</t>
  </si>
  <si>
    <t>Cost of gross contract reimbursables</t>
  </si>
  <si>
    <t>Segment operating expenses</t>
  </si>
  <si>
    <t>Adjusted EBITDA</t>
  </si>
  <si>
    <r>
      <t>Adjusted EBITDA margin</t>
    </r>
    <r>
      <rPr>
        <vertAlign val="superscript"/>
        <sz val="11"/>
        <color theme="1"/>
        <rFont val="Arial"/>
        <family val="2"/>
      </rPr>
      <t>(3)</t>
    </r>
  </si>
  <si>
    <t>Footnotes:</t>
  </si>
  <si>
    <t>Segment Detail % Change History</t>
  </si>
  <si>
    <t>% Change in USD</t>
  </si>
  <si>
    <t>% Change in Local Currency</t>
  </si>
  <si>
    <t>QTD / YTD</t>
  </si>
  <si>
    <t>QTD</t>
  </si>
  <si>
    <t>YTD</t>
  </si>
  <si>
    <t>1Q 2019 versus 1Q 2018</t>
  </si>
  <si>
    <t>2Q 2019 versus 2Q 2018</t>
  </si>
  <si>
    <t>3Q 2019 versus 3Q 2018</t>
  </si>
  <si>
    <t>4Q 2019 versus 4Q 2018</t>
  </si>
  <si>
    <t>1Q 2020 versus 1Q 2019</t>
  </si>
  <si>
    <t>2Q 2020 versus 2Q 2019</t>
  </si>
  <si>
    <t>3Q 2020 versus 3Q 2019</t>
  </si>
  <si>
    <t>4Q 2020 versus 4Q 2019</t>
  </si>
  <si>
    <t>1Q 2021 versus 1Q 2020</t>
  </si>
  <si>
    <t>2Q 2021 versus 2Q 2020</t>
  </si>
  <si>
    <t>3Q 2021 versus 3Q 2020</t>
  </si>
  <si>
    <t>4Q 2021 versus 4Q 2020</t>
  </si>
  <si>
    <t>1Q 2022 versus 1Q 2021</t>
  </si>
  <si>
    <t>2Q 2022 versus 2Q 2021</t>
  </si>
  <si>
    <t>3Q 2022 versus 3Q 2021</t>
  </si>
  <si>
    <t>4Q 2022 versus 4Q 2021</t>
  </si>
  <si>
    <t>1Q 2023 versus 1Q 2022</t>
  </si>
  <si>
    <t>2Q 2023 versus 2Q 2022</t>
  </si>
  <si>
    <t>3Q 2023 versus 3Q 2022</t>
  </si>
  <si>
    <t>4Q 2023 versus 4Q 2022</t>
  </si>
  <si>
    <t>1Q 2018 versus
1Q 2019</t>
  </si>
  <si>
    <t>2Q 2019 versus 2Q 2019</t>
  </si>
  <si>
    <t>AMERICAS</t>
  </si>
  <si>
    <t>n.m.</t>
  </si>
  <si>
    <t>CONSOLIDATED</t>
  </si>
  <si>
    <t>Cost of services provided to clients</t>
  </si>
  <si>
    <t>N/A</t>
  </si>
  <si>
    <t>Total costs of services</t>
  </si>
  <si>
    <t>n/m</t>
  </si>
  <si>
    <t>n.m. not meaningful</t>
  </si>
  <si>
    <t>Reconciliation of Net income (loss) to Adjusted EBITDA</t>
  </si>
  <si>
    <t>Integration and other costs related to merger</t>
  </si>
  <si>
    <t>Pre-IPO stock-based compensation</t>
  </si>
  <si>
    <t>Cassidy Turley deferred payment obligation</t>
  </si>
  <si>
    <t>Cost savings initiatives</t>
  </si>
  <si>
    <t>CEO transition costs</t>
  </si>
  <si>
    <t>Servicing liability fees and amortization</t>
  </si>
  <si>
    <t>Legal and compliance matters</t>
  </si>
  <si>
    <r>
      <t>Other</t>
    </r>
    <r>
      <rPr>
        <vertAlign val="superscript"/>
        <sz val="11"/>
        <color rgb="FF000000"/>
        <rFont val="Arial"/>
        <family val="2"/>
      </rPr>
      <t>(1)</t>
    </r>
  </si>
  <si>
    <t>Cost saving initiatives</t>
  </si>
  <si>
    <r>
      <t>Other, including foreign currency movements</t>
    </r>
    <r>
      <rPr>
        <vertAlign val="superscript"/>
        <sz val="11"/>
        <color rgb="FF000000"/>
        <rFont val="Arial"/>
        <family val="2"/>
      </rPr>
      <t>(1)</t>
    </r>
  </si>
  <si>
    <t>December 31, 2021</t>
  </si>
  <si>
    <t>Merger and acquisition-related depreciation and amortization</t>
  </si>
  <si>
    <t>Other</t>
  </si>
  <si>
    <t>($ in millions, except per share data)</t>
  </si>
  <si>
    <t>Weighted average shares outstanding, basic</t>
  </si>
  <si>
    <r>
      <t>Weighted average shares outstanding, diluted</t>
    </r>
    <r>
      <rPr>
        <vertAlign val="superscript"/>
        <sz val="11"/>
        <color theme="1"/>
        <rFont val="Arial"/>
        <family val="2"/>
      </rPr>
      <t>(1)</t>
    </r>
  </si>
  <si>
    <t>Weighted average shares outstanding for basic earnings (loss) per share</t>
  </si>
  <si>
    <t>Weighted average shares outstanding for diluted earnings (loss) per share</t>
  </si>
  <si>
    <t>Services</t>
  </si>
  <si>
    <t>Three Months Ended March 31, 2024</t>
  </si>
  <si>
    <t>1Q 2024 versus 1Q 2023</t>
  </si>
  <si>
    <t>Management principally uses these non-GAAP financial measures to evaluate operating performance, develop budgets and forecasts, improve comparability of results and assist our investors in analyzing the underlying performance of our business. These measures are not recognized measurements under GAAP. When analyzing our operating results, investors should use them in addition to, but not as an alternative for, the most directly comparable financial results calculated and presented in accordance with GAAP. Because the Company’s calculation of these non-GAAP financial measures may differ from other companies, our presentation of these measures may not be comparable to similarly titled measures of other companies.</t>
  </si>
  <si>
    <t>Net income (loss) margin</t>
  </si>
  <si>
    <t>Assets held for sale</t>
  </si>
  <si>
    <t>Liabilities associated with assets held for sale</t>
  </si>
  <si>
    <t>Three Months Ended June 30, 2024</t>
  </si>
  <si>
    <t>Six Months Ended June 30, 2024</t>
  </si>
  <si>
    <t>2Q 2024 versus 2Q 2023</t>
  </si>
  <si>
    <t>TOTAL ASSETS</t>
  </si>
  <si>
    <t>TOTAL LIABILITIES</t>
  </si>
  <si>
    <t>Operating income</t>
  </si>
  <si>
    <r>
      <rPr>
        <vertAlign val="superscript"/>
        <sz val="10"/>
        <color theme="1"/>
        <rFont val="Arial"/>
        <family val="2"/>
      </rPr>
      <t>(1)</t>
    </r>
    <r>
      <rPr>
        <sz val="10"/>
        <color theme="1"/>
        <rFont val="Arial"/>
        <family val="2"/>
      </rPr>
      <t xml:space="preserve"> Service line fee revenue represents revenue for fees generated from each of our service lines.</t>
    </r>
  </si>
  <si>
    <r>
      <rPr>
        <vertAlign val="superscript"/>
        <sz val="10"/>
        <color theme="1"/>
        <rFont val="Arial"/>
        <family val="2"/>
      </rPr>
      <t>(2)</t>
    </r>
    <r>
      <rPr>
        <sz val="10"/>
        <color theme="1"/>
        <rFont val="Arial"/>
        <family val="2"/>
      </rPr>
      <t xml:space="preserve"> Gross contract reimbursables reflects revenue from clients which have substantially no margin.</t>
    </r>
  </si>
  <si>
    <r>
      <rPr>
        <vertAlign val="superscript"/>
        <sz val="10"/>
        <color theme="1"/>
        <rFont val="Arial"/>
        <family val="2"/>
      </rPr>
      <t>(3)</t>
    </r>
    <r>
      <rPr>
        <sz val="10"/>
        <color theme="1"/>
        <rFont val="Arial"/>
        <family val="2"/>
      </rPr>
      <t xml:space="preserve"> Adjusted EBITDA margin is measured against Total service line fee revenue.</t>
    </r>
  </si>
  <si>
    <t>Reconciliation of Net income (loss) to Adjusted net income</t>
  </si>
  <si>
    <t>Adjusted net income</t>
  </si>
  <si>
    <t>Adjusted net income and Adjusted earnings per share;</t>
  </si>
  <si>
    <t>Three Months Ended September 30, 2024</t>
  </si>
  <si>
    <t>Nine Months Ended September 30, 2024</t>
  </si>
  <si>
    <t>3Q 2024 versus 3Q 2023</t>
  </si>
  <si>
    <t>Gain from insurance proceeds, net of legal fees</t>
  </si>
  <si>
    <t>The financial information presented in this workbook has been derived from the Company’s unaudited Condensed Consolidated Financial Statements and audited Consolidated Financial Statements and should be read in conjunction with the sections entitled “Risk Factors”, “Management’s Discussion and Analysis of Financial Condition and Results of Operations” and the Company’s Condensed Consolidated Financial Statements and the related notes filed with the Securities and Exchange Commission (“SEC”). The interim financial information for the quarterly periods presented is unaudited. All adjustments, consisting of normal recurring adjustments, except as otherwise noted, considered necessary for a fair presentation of the unaudited interim consolidated financial information for the periods presented have been included.</t>
  </si>
  <si>
    <t>Gain from insurance proceeds</t>
  </si>
  <si>
    <t>Proceeds from disposition of business</t>
  </si>
  <si>
    <t>Three Months Ended December 31, 2024</t>
  </si>
  <si>
    <t>Year Ended December 31, 2024</t>
  </si>
  <si>
    <t>4Q 2024 versus 4Q 2023</t>
  </si>
  <si>
    <r>
      <t>Net debt</t>
    </r>
    <r>
      <rPr>
        <sz val="11"/>
        <color rgb="FF000000"/>
        <rFont val="Arial"/>
        <family val="2"/>
      </rPr>
      <t>: Net debt is used as a measure of our liquidity and is calculated as total debt minus cash and cash equivalents.</t>
    </r>
  </si>
  <si>
    <t>Provision for income taxes</t>
  </si>
  <si>
    <t>Net cash used in financing activities</t>
  </si>
  <si>
    <t>Adjustments:</t>
  </si>
  <si>
    <t>Adjusted earnings per share</t>
  </si>
  <si>
    <t>Adjusted earnings per share, basic</t>
  </si>
  <si>
    <r>
      <t>Adjusted earnings per share, diluted</t>
    </r>
    <r>
      <rPr>
        <vertAlign val="superscript"/>
        <sz val="11"/>
        <color theme="1"/>
        <rFont val="Arial"/>
        <family val="2"/>
      </rPr>
      <t>(1)</t>
    </r>
  </si>
  <si>
    <t>Free cash flow conversion</t>
  </si>
  <si>
    <t>Free cash flow and Free cash flow conversion;</t>
  </si>
  <si>
    <t>Earnings from equity method investments, net of distributions received</t>
  </si>
  <si>
    <t>Proceeds from borrowings</t>
  </si>
  <si>
    <t>Reconciliation of Total costs and expenses to Segment operating expenses and Fee-based operating expenses</t>
  </si>
  <si>
    <t>Three Months Ended March 31, 2025</t>
  </si>
  <si>
    <t>1Q 2025 versus 1Q 2024</t>
  </si>
  <si>
    <t>QTD/YTD</t>
  </si>
  <si>
    <t>Impairment of investments</t>
  </si>
  <si>
    <t>Financing and other facility fees</t>
  </si>
  <si>
    <r>
      <t>Tax impact of adjusted items</t>
    </r>
    <r>
      <rPr>
        <vertAlign val="superscript"/>
        <sz val="11"/>
        <color rgb="FF000000"/>
        <rFont val="Arial"/>
        <family val="2"/>
      </rPr>
      <t>(1)</t>
    </r>
  </si>
  <si>
    <t>Acquisition related costs</t>
  </si>
  <si>
    <t>Other income, net</t>
  </si>
  <si>
    <r>
      <t>Free cash flow and Free cash flow conversion:</t>
    </r>
    <r>
      <rPr>
        <sz val="11"/>
        <color rgb="FF000000"/>
        <rFont val="Arial"/>
        <family val="2"/>
      </rPr>
      <t xml:space="preserve"> Free cash flow is a financial performance metric that is calculated as net cash used in operating activities, less capital expenditures (reflected as Payment for property and equipment in the investing activities section of the Condensed Consolidated Statements of Cash Flows). Free cash flow conversion, a non-GAAP measure of liquidity as a percent of profit, is measured against Adjusted net income.   </t>
    </r>
    <r>
      <rPr>
        <u/>
        <sz val="11"/>
        <color rgb="FF000000"/>
        <rFont val="Arial"/>
        <family val="2"/>
      </rPr>
      <t xml:space="preserve">     </t>
    </r>
  </si>
  <si>
    <r>
      <t>Acquisition related costs</t>
    </r>
    <r>
      <rPr>
        <sz val="11"/>
        <color rgb="FF000000"/>
        <rFont val="Arial"/>
        <family val="2"/>
      </rPr>
      <t xml:space="preserve"> includes certain direct costs incurred in connection with acquiring businesses.</t>
    </r>
  </si>
  <si>
    <t>Twelve Months Ended</t>
  </si>
  <si>
    <t>Reconciliation of net income (loss) to net cash provided by (used in) operating activities:</t>
  </si>
  <si>
    <t>Net cash provided by (used in) operating activities</t>
  </si>
  <si>
    <t>Reconciliation of Net cash provided by (used in) operating activities to Free cash flow</t>
  </si>
  <si>
    <r>
      <t>Adjusted effective tax rate</t>
    </r>
    <r>
      <rPr>
        <i/>
        <vertAlign val="superscript"/>
        <sz val="11"/>
        <color rgb="FF000000"/>
        <rFont val="Arial"/>
        <family val="2"/>
      </rPr>
      <t>(1)</t>
    </r>
  </si>
  <si>
    <r>
      <rPr>
        <u/>
        <sz val="11"/>
        <color rgb="FF000000"/>
        <rFont val="Arial"/>
        <family val="2"/>
      </rPr>
      <t>Segment operating expenses and Fee-based operating expenses:</t>
    </r>
    <r>
      <rPr>
        <sz val="11"/>
        <color rgb="FF000000"/>
        <rFont val="Arial"/>
        <family val="2"/>
      </rPr>
      <t xml:space="preserve"> Consistent with GAAP, reimbursed costs for certain customer contracts are presented on a gross basis in both revenue and operating expenses for which the Company recognizes substantially no margin. Total costs and expenses include segment operating expenses, as well as other expenses such as depreciation and amortization, impairment of investments, loss on disposition, acquisition related costs, cost savings initiatives and other non-recurring items. Segment operating expenses includes Fee-based operating expenses and Cost of gross contract reimbursables. We believe Fee-based operating expenses more accurately reflects the costs we incur during the course of delivering services to our clients and is more consistent with how we manage our expense base and operating margins.</t>
    </r>
  </si>
  <si>
    <t>Unrealized foreign exchange gain</t>
  </si>
  <si>
    <t>Net cash provided by investing activities</t>
  </si>
  <si>
    <t>Three Months Ended June 30, 2025</t>
  </si>
  <si>
    <t>Six Months Ended June 30, 2025</t>
  </si>
  <si>
    <t>2Q 2025 versus 2Q 2024</t>
  </si>
  <si>
    <t>Net income</t>
  </si>
  <si>
    <t>Unrealized (gain) loss on investments, net</t>
  </si>
  <si>
    <t>Loss on disposition</t>
  </si>
  <si>
    <t>Non-operating items related to the Greystone JV</t>
  </si>
  <si>
    <r>
      <rPr>
        <vertAlign val="superscript"/>
        <sz val="10"/>
        <color rgb="FF000000"/>
        <rFont val="Arial"/>
        <family val="2"/>
      </rPr>
      <t>(1)</t>
    </r>
    <r>
      <rPr>
        <sz val="10"/>
        <color rgb="FF000000"/>
        <rFont val="Arial"/>
        <family val="2"/>
      </rPr>
      <t xml:space="preserve"> Reflective of management’s estimation of an adjusted effective tax rate of 25% for both the three and six months ended June 30, 2025 and 27% for both the three and six months ended June 30, 2024.</t>
    </r>
  </si>
  <si>
    <r>
      <rPr>
        <vertAlign val="superscript"/>
        <sz val="10"/>
        <color rgb="FF000000"/>
        <rFont val="Arial"/>
        <family val="2"/>
      </rPr>
      <t>(1)</t>
    </r>
    <r>
      <rPr>
        <sz val="10"/>
        <color rgb="FF000000"/>
        <rFont val="Arial"/>
        <family val="2"/>
      </rPr>
      <t xml:space="preserve"> Weighted average shares outstanding, diluted is calculated by taking basic weighted average shares outstanding and adding dilutive shares of 1.0 million and 2.5 million for the three months ended June 30, 2025 and 2024, respectively, and dilutive shares of 1.5 million and 2.8 million for the six months ended June 30, 2025 and 2024, respectively.</t>
    </r>
  </si>
  <si>
    <r>
      <rPr>
        <u/>
        <sz val="11"/>
        <color rgb="FF000000"/>
        <rFont val="Arial"/>
        <family val="2"/>
      </rPr>
      <t>Adjusted EBITDA and Adjusted EBITDA margin:</t>
    </r>
    <r>
      <rPr>
        <sz val="11"/>
        <color rgb="FF000000"/>
        <rFont val="Arial"/>
        <family val="2"/>
      </rPr>
      <t xml:space="preserve"> We have determined Adjusted EBITDA to be our primary measure of segment profitability. We believe that investors find this measure useful in comparing our operating performance to that of other companies in our industry because these calculations generally eliminate unrealized (gain) loss on investments, net, impairment of investments, loss on disposition, acquisition related costs, cost savings initiatives, non-operating items related to our equity method investment in Cushman Wakefield Greystone LLC (the “Greystone JV”) and other non-recurring items. Adjusted EBITDA also excludes the effects of financings, income taxes and the non-cash accounting effects of depreciation and intangible asset amortization. Adjusted EBITDA margin, a non-GAAP measure of profitability as a percent of revenue, is measured against service line fee revenue.</t>
    </r>
  </si>
  <si>
    <r>
      <rPr>
        <u/>
        <sz val="11"/>
        <color rgb="FF000000"/>
        <rFont val="Arial"/>
        <family val="2"/>
      </rPr>
      <t>Adjusted net income and Adjusted earnings per share:</t>
    </r>
    <r>
      <rPr>
        <sz val="11"/>
        <color rgb="FF000000"/>
        <rFont val="Arial"/>
        <family val="2"/>
      </rPr>
      <t xml:space="preserve"> Management also assesses the profitability of the business using Adjusted net income. We believe that investors find this measure useful in comparing our profitability to that of other companies in our industry because this calculation generally eliminates depreciation and amortization related to merger, financing and other facility fees, unrealized (gain) loss on investments, net, impairment of investments, loss on disposition, acquisition related costs, cost savings initiatives, non-operating items related to the Greystone JV and other non-recurring items. Tax impact of adjusted items, reflects management’s expectation about our long-term effective rate as a public company. The Company also uses Adjusted earnings per share (“EPS”) as a component when measuring operating performance. Management defines Adjusted EPS as Adjusted net income divided by total basic and diluted weighted average shares outstanding.</t>
    </r>
  </si>
  <si>
    <r>
      <t xml:space="preserve">Unrealized (gain) loss on investments, net </t>
    </r>
    <r>
      <rPr>
        <sz val="11"/>
        <color rgb="FF000000"/>
        <rFont val="Arial"/>
        <family val="2"/>
      </rPr>
      <t xml:space="preserve">represents net unrealized gains and losses on fair value investments. </t>
    </r>
  </si>
  <si>
    <r>
      <rPr>
        <i/>
        <sz val="11"/>
        <color rgb="FF000000"/>
        <rFont val="Arial"/>
        <family val="2"/>
      </rPr>
      <t xml:space="preserve">Impairment of investments </t>
    </r>
    <r>
      <rPr>
        <sz val="11"/>
        <color rgb="FF000000"/>
        <rFont val="Arial"/>
        <family val="2"/>
      </rPr>
      <t>reflects certain one-time impairment charges related to investments or other assets.</t>
    </r>
  </si>
  <si>
    <r>
      <rPr>
        <i/>
        <sz val="11"/>
        <color rgb="FF000000"/>
        <rFont val="Arial"/>
        <family val="2"/>
      </rPr>
      <t>Loss on disposition</t>
    </r>
    <r>
      <rPr>
        <sz val="11"/>
        <color rgb="FF000000"/>
        <rFont val="Arial"/>
        <family val="2"/>
      </rPr>
      <t xml:space="preserve"> reflects losses on the sale or disposition of businesses as well as other transaction costs associated with the sales, which are not indicative of our core operating results given the low frequency of business dispositions by the Company.</t>
    </r>
  </si>
  <si>
    <r>
      <rPr>
        <i/>
        <sz val="11"/>
        <color rgb="FF000000"/>
        <rFont val="Arial"/>
        <family val="2"/>
      </rPr>
      <t>Cost savings initiatives</t>
    </r>
    <r>
      <rPr>
        <sz val="11"/>
        <color rgb="FF000000"/>
        <rFont val="Arial"/>
        <family val="2"/>
      </rPr>
      <t xml:space="preserve"> in 2024 primarily reflects severance and other one-time employment-related separation costs related to actions to reduce headcount across select roles to help optimize our workforce given the challenging macroeconomic conditions and operating environment, as well as property lease rationalizations. These actions continued through September 30, 2024.</t>
    </r>
  </si>
  <si>
    <r>
      <rPr>
        <i/>
        <sz val="11"/>
        <color rgb="FF000000"/>
        <rFont val="Arial"/>
        <family val="2"/>
      </rPr>
      <t>Non-operating items related to the Greystone JV</t>
    </r>
    <r>
      <rPr>
        <sz val="11"/>
        <color rgb="FF000000"/>
        <rFont val="Arial"/>
        <family val="2"/>
      </rPr>
      <t xml:space="preserve"> reflects certain non-operating activity presented within earnings from equity method investments related to the Greystone JV for (i) gains recognized from the retention of mortgage servicing rights (“MSRs”) upon the origination and sale of mortgage loans, (ii) increases or decreases in the fair value of the MSRs and (iii) estimated provisions for credit losses related to mortgage loans. This activity is specific to the Greystone JV rather than all of the Company’s equity method investments based on the Greystone JV’s specialized industry, namely, multi-family lending and loan servicing solutions. Starting in the second quarter of 2025, we have excluded such activity from the calculation of Adjusted EBITDA as it is non-cash in nature and does not represent the underlying operating performance of the business. This activity is reported entirely within the Americas reportable segment.</t>
    </r>
  </si>
  <si>
    <t>The interim financial information for the three and six months ended June 30, 2025 and 2024 is unaudited. All adjustments, consisting of normal recurring adjustments, except as otherwise noted, considered necessary for a fair presentation of the unaudited interim condensed consolidated financial information for these periods have been included. Users of all of the aforementioned unaudited interim financial information should refer to the audited Consolidated Financial Statements of the Company and notes thereto for the year ended December 31, 2024 in the Company’s 2024 Annual Report on Form 10-K.</t>
  </si>
  <si>
    <t>Unrealized loss (gain) on equity securities, net</t>
  </si>
  <si>
    <t>Trade and other receivables, net of allowance of $89.8 and $88.7, as of June 30, 2025 and December 31, 2024, respectively</t>
  </si>
  <si>
    <t>Ordinary shares, nominal value $0.10 per share, 800,000,000 shares authorized; 231,472,077 and 229,696,912 shares issued and outstanding as of June 30, 2025 and December 31, 2024, respectively</t>
  </si>
  <si>
    <r>
      <t xml:space="preserve">(1) </t>
    </r>
    <r>
      <rPr>
        <sz val="10"/>
        <color rgb="FF000000"/>
        <rFont val="Arial"/>
        <family val="2"/>
      </rPr>
      <t>Other includes miscellaneous income and expense items such as non-cash amortization of certain merger related deferred rent and tenant incentives and non-cash amortization of the A/R Securitization servicing liability.
For the three months ended June 30, 2025, Other also includes the release of a non-ordinary course compliance reserve, which when originally accrued in a prior period had been excluded from the calculation of Adjusted EBITDA within “Legal and compliance matters”. For the three and six months ended June 30, 2025, Other also reflects one-time consulting costs associated with the proposed redomicile to Bermuda, as well as a portion of non-cash stock-based compensation expense associated with performance-based equity awards granted to four executive officers in 2024. The long-term incentive awards granted to these four executive officers consisted entirely of performance-based awards in 2024 and they provided for a higher maximum payout than typical awards. This award design structure was unique to 2024 and was not utilized in 2025. We therefore excluded a portion of the non-cash stock-based compensation expense associated with those awards from the calculation of Adjusted EBITDA to improve the comparability of our operating results for the current period to prior and future periods, due to the unique nature of the 2024 awards and because we do not consider it to be a normal, recurring operating expense.
For the three months ended June 30, 2024, Other also reflects professional services fees associated with discrete offshoring, legal fees and costs associated with an antitrust matter and one-time legal and consulting costs associated with a secondary offering of our ordinary shares by our former shareholders. For the six months ended June 30, 2024, Other also includes non-cash stock-based compensation expense associated with certain one-time retention awards which vested in February 2024 and bad debt expense driven by a sublessee default.</t>
    </r>
  </si>
  <si>
    <r>
      <rPr>
        <vertAlign val="superscript"/>
        <sz val="10"/>
        <color rgb="FF000000"/>
        <rFont val="Arial"/>
        <family val="2"/>
      </rPr>
      <t>(1)</t>
    </r>
    <r>
      <rPr>
        <sz val="10"/>
        <color rgb="FF000000"/>
        <rFont val="Arial"/>
        <family val="2"/>
      </rPr>
      <t xml:space="preserve"> Other includes miscellaneous income and expense items such as non-cash amortization of certain merger related deferred rent and tenant incentives, non-cash amortization of the A/R Securitization servicing liability and the effects of movements in foreign currency. 
For the three months ended June 30, 2025, Other also includes the release of a non-ordinary course compliance reserve, which when originally accrued in a prior period had been excluded from the calculation of Segment operating expenses within “Legal and compliance matters”. For the three and six months ended June 30, 2025, Other also reflects one-time consulting costs associated with the proposed redomicile to Bermuda, as well as a portion of non-cash stock-based compensation expense associated with performance-based equity awards granted to four executive officers in 2024. 
For the three months ended June 30, 2024, Other also reflects professional services fees associated with discrete offshoring, legal fees and costs associated with an antitrust matter and one-time legal and consulting costs associated with a secondary offering of our ordinary shares by our former shareholders. For the six months ended June 30, 2024, Other also includes non-cash stock-based compensation expense associated with certain one-time retention awards which vested in February 2024 and bad debt expense driven by a sublessee default.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</si>
</sst>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_);_(* \(#,##0.0\);_(* &quot;-&quot;??_);_(@_)"/>
    <numFmt numFmtId="165" formatCode="_(* #,##0.0_);_(* \(#,##0.0\);_(* &quot;-&quot;?_);_(@_)"/>
    <numFmt numFmtId="166" formatCode="_(* #,##0_);_(* \(#,##0\);_(* &quot;-&quot;??_);_(@_)"/>
    <numFmt numFmtId="167" formatCode="_(&quot;$&quot;* #,##0.0_);_(&quot;$&quot;* \(#,##0.0\);_(&quot;$&quot;* &quot;-&quot;?_);_(@_)"/>
    <numFmt numFmtId="168" formatCode="_(&quot;$&quot;* #,##0.0_);_(&quot;$&quot;* \(#,##0.0\);_(&quot;$&quot;* &quot;-&quot;??_);_(@_)"/>
    <numFmt numFmtId="169" formatCode="[$-409]mmmm\ d\,\ yyyy;@"/>
    <numFmt numFmtId="170" formatCode="0.0%"/>
    <numFmt numFmtId="171" formatCode="0.0"/>
    <numFmt numFmtId="172" formatCode="_([$$-409]* #,##0.00_);_([$$-409]* \(#,##0.00\);_([$$-409]* &quot;-&quot;??_);_(@_)"/>
    <numFmt numFmtId="173" formatCode="_(&quot;$&quot;* #,##0.00_);_(&quot;$&quot;* \(#,##0.00\);_(&quot;$&quot;* 0.00;_(@_)"/>
  </numFmts>
  <fonts count="45"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i/>
      <sz val="11"/>
      <color theme="1"/>
      <name val="Arial"/>
      <family val="2"/>
    </font>
    <font>
      <sz val="11"/>
      <name val="Arial"/>
      <family val="2"/>
    </font>
    <font>
      <b/>
      <sz val="11"/>
      <name val="Arial"/>
      <family val="2"/>
    </font>
    <font>
      <b/>
      <sz val="11"/>
      <color theme="0"/>
      <name val="Arial"/>
      <family val="2"/>
    </font>
    <font>
      <i/>
      <sz val="11"/>
      <color rgb="FF333333"/>
      <name val="Arial"/>
      <family val="2"/>
    </font>
    <font>
      <b/>
      <u/>
      <sz val="11"/>
      <color theme="1"/>
      <name val="Arial"/>
      <family val="2"/>
    </font>
    <font>
      <sz val="11"/>
      <color rgb="FF000000"/>
      <name val="Arial"/>
      <family val="2"/>
    </font>
    <font>
      <vertAlign val="superscript"/>
      <sz val="11"/>
      <color theme="1"/>
      <name val="Arial"/>
      <family val="2"/>
    </font>
    <font>
      <sz val="10"/>
      <color rgb="FF000000"/>
      <name val="Times New Roman"/>
      <family val="1"/>
    </font>
    <font>
      <sz val="10"/>
      <name val="Arial"/>
      <family val="2"/>
    </font>
    <font>
      <i/>
      <sz val="11"/>
      <color rgb="FF000000"/>
      <name val="Arial"/>
      <family val="2"/>
    </font>
    <font>
      <sz val="9"/>
      <color theme="1"/>
      <name val="Arial"/>
      <family val="2"/>
    </font>
    <font>
      <i/>
      <sz val="9"/>
      <name val="Arial"/>
      <family val="2"/>
    </font>
    <font>
      <b/>
      <sz val="11"/>
      <color rgb="FF000000"/>
      <name val="Arial"/>
      <family val="2"/>
    </font>
    <font>
      <sz val="9"/>
      <name val="Arial"/>
      <family val="2"/>
    </font>
    <font>
      <vertAlign val="superscript"/>
      <sz val="11"/>
      <color rgb="FF000000"/>
      <name val="Arial"/>
      <family val="2"/>
    </font>
    <font>
      <u/>
      <sz val="11"/>
      <color rgb="FF000000"/>
      <name val="Arial"/>
      <family val="2"/>
    </font>
    <font>
      <b/>
      <i/>
      <u/>
      <sz val="11"/>
      <color rgb="FF000000"/>
      <name val="Arial"/>
      <family val="2"/>
    </font>
    <font>
      <sz val="10"/>
      <color rgb="FF000000"/>
      <name val="Arial"/>
      <family val="2"/>
    </font>
    <font>
      <vertAlign val="superscript"/>
      <sz val="10"/>
      <color rgb="FF000000"/>
      <name val="Arial"/>
      <family val="2"/>
    </font>
    <font>
      <b/>
      <u/>
      <sz val="10"/>
      <name val="Arial"/>
      <family val="2"/>
    </font>
    <font>
      <i/>
      <sz val="10"/>
      <name val="Arial"/>
      <family val="2"/>
    </font>
    <font>
      <sz val="10"/>
      <color rgb="FFFF0000"/>
      <name val="Arial"/>
      <family val="2"/>
    </font>
    <font>
      <sz val="10"/>
      <color theme="1"/>
      <name val="Arial"/>
      <family val="2"/>
    </font>
    <font>
      <b/>
      <u/>
      <sz val="10"/>
      <color theme="1"/>
      <name val="Arial"/>
      <family val="2"/>
    </font>
    <font>
      <vertAlign val="superscript"/>
      <sz val="10"/>
      <color theme="1"/>
      <name val="Arial"/>
      <family val="2"/>
    </font>
    <font>
      <i/>
      <sz val="10"/>
      <color theme="1"/>
      <name val="Arial"/>
      <family val="2"/>
    </font>
    <font>
      <b/>
      <sz val="10"/>
      <color theme="1"/>
      <name val="Arial"/>
      <family val="2"/>
    </font>
    <font>
      <sz val="11"/>
      <color rgb="FF000000"/>
      <name val="Arial"/>
      <family val="2"/>
    </font>
    <font>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i/>
      <sz val="10"/>
      <color theme="1"/>
      <name val="Arial"/>
    </font>
    <font>
      <b/>
      <sz val="11"/>
      <color theme="0"/>
      <name val="Arial"/>
    </font>
    <font>
      <b/>
      <sz val="11"/>
      <name val="Arial"/>
    </font>
    <font>
      <i/>
      <vertAlign val="superscript"/>
      <sz val="11"/>
      <color rgb="FF000000"/>
      <name val="Arial"/>
      <family val="2"/>
    </font>
    <font>
      <sz val="11"/>
      <color theme="1"/>
      <name val="Arial"/>
    </font>
    <font>
      <b/>
      <sz val="11"/>
      <color theme="1"/>
      <name val="Arial"/>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FFFFF"/>
        <bgColor indexed="64"/>
      </patternFill>
    </fill>
    <fill>
      <patternFill patternType="solid">
        <fgColor rgb="FF1D1740"/>
        <bgColor indexed="64"/>
      </patternFill>
    </fill>
    <fill>
      <patternFill patternType="solid">
        <fgColor theme="6" tint="0.59999389629810485"/>
        <bgColor indexed="64"/>
      </patternFill>
    </fill>
  </fills>
  <borders count="27">
    <border>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right style="thin">
        <color rgb="FF000000"/>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2" fillId="0" borderId="0"/>
    <xf numFmtId="9" fontId="1" fillId="0" borderId="0" applyFont="0" applyFill="0" applyBorder="0" applyAlignment="0" applyProtection="0"/>
    <xf numFmtId="44" fontId="1" fillId="0" borderId="0" applyFont="0" applyFill="0" applyBorder="0" applyAlignment="0" applyProtection="0"/>
    <xf numFmtId="42" fontId="13" fillId="0" borderId="0" applyFont="0" applyFill="0" applyBorder="0" applyAlignment="0" applyProtection="0"/>
    <xf numFmtId="43" fontId="1" fillId="0" borderId="0" applyFont="0" applyFill="0" applyBorder="0" applyAlignment="0" applyProtection="0"/>
    <xf numFmtId="41" fontId="13" fillId="0" borderId="0" applyFont="0" applyFill="0" applyBorder="0" applyAlignment="0" applyProtection="0"/>
    <xf numFmtId="0" fontId="33" fillId="0" borderId="0"/>
    <xf numFmtId="0" fontId="34" fillId="0" borderId="0" applyBorder="0">
      <alignment wrapText="1"/>
    </xf>
    <xf numFmtId="0" fontId="35" fillId="0" borderId="0" applyBorder="0">
      <alignment wrapText="1"/>
    </xf>
    <xf numFmtId="0" fontId="36" fillId="0" borderId="0" applyBorder="0">
      <alignment wrapText="1"/>
    </xf>
    <xf numFmtId="0" fontId="37" fillId="0" borderId="0" applyBorder="0">
      <alignment wrapText="1"/>
    </xf>
    <xf numFmtId="0" fontId="38" fillId="0" borderId="0" applyBorder="0">
      <alignment wrapText="1"/>
    </xf>
  </cellStyleXfs>
  <cellXfs count="435">
    <xf numFmtId="0" fontId="0" fillId="0" borderId="0" xfId="0"/>
    <xf numFmtId="0" fontId="2" fillId="2" borderId="0" xfId="0" applyFont="1" applyFill="1"/>
    <xf numFmtId="0" fontId="4" fillId="2" borderId="0" xfId="0" applyFont="1" applyFill="1" applyAlignment="1">
      <alignment horizontal="centerContinuous"/>
    </xf>
    <xf numFmtId="0" fontId="2" fillId="2" borderId="0" xfId="0" applyFont="1" applyFill="1" applyAlignment="1">
      <alignment horizontal="left"/>
    </xf>
    <xf numFmtId="0" fontId="2" fillId="0" borderId="0" xfId="1" applyNumberFormat="1" applyFont="1" applyFill="1" applyAlignment="1"/>
    <xf numFmtId="0" fontId="2" fillId="0" borderId="0" xfId="1" applyNumberFormat="1" applyFont="1" applyFill="1" applyBorder="1" applyAlignment="1"/>
    <xf numFmtId="166" fontId="2" fillId="0" borderId="0" xfId="1" applyNumberFormat="1" applyFont="1" applyFill="1" applyBorder="1" applyAlignment="1"/>
    <xf numFmtId="165" fontId="2" fillId="0" borderId="0" xfId="1" applyNumberFormat="1" applyFont="1" applyFill="1" applyBorder="1" applyAlignment="1"/>
    <xf numFmtId="0" fontId="2" fillId="2" borderId="0" xfId="0" applyFont="1" applyFill="1" applyAlignment="1">
      <alignment horizontal="right"/>
    </xf>
    <xf numFmtId="0" fontId="3" fillId="2" borderId="0" xfId="0" applyFont="1" applyFill="1" applyAlignment="1">
      <alignment horizontal="right"/>
    </xf>
    <xf numFmtId="0" fontId="3" fillId="2" borderId="0" xfId="0" applyFont="1" applyFill="1" applyAlignment="1">
      <alignment horizontal="left"/>
    </xf>
    <xf numFmtId="165" fontId="2" fillId="2" borderId="3" xfId="0" applyNumberFormat="1" applyFont="1" applyFill="1" applyBorder="1"/>
    <xf numFmtId="0" fontId="3" fillId="2" borderId="0" xfId="0" applyFont="1" applyFill="1" applyAlignment="1">
      <alignment horizontal="left" vertical="top" wrapText="1"/>
    </xf>
    <xf numFmtId="0" fontId="2" fillId="2" borderId="1" xfId="0" applyFont="1" applyFill="1" applyBorder="1" applyAlignment="1">
      <alignment horizontal="left" vertical="top" wrapText="1"/>
    </xf>
    <xf numFmtId="0" fontId="3" fillId="2" borderId="0" xfId="0" applyFont="1" applyFill="1" applyAlignment="1">
      <alignment vertical="top" wrapText="1"/>
    </xf>
    <xf numFmtId="0" fontId="2" fillId="2" borderId="0" xfId="0" applyFont="1" applyFill="1" applyAlignment="1">
      <alignment vertical="top" wrapText="1"/>
    </xf>
    <xf numFmtId="0" fontId="5" fillId="2" borderId="0" xfId="0" applyFont="1" applyFill="1" applyAlignment="1">
      <alignment horizontal="left"/>
    </xf>
    <xf numFmtId="0" fontId="3" fillId="3" borderId="0" xfId="0" applyFont="1" applyFill="1" applyAlignment="1">
      <alignment horizontal="left" vertical="top" wrapText="1"/>
    </xf>
    <xf numFmtId="0" fontId="3" fillId="3" borderId="3" xfId="0" applyFont="1" applyFill="1" applyBorder="1" applyAlignment="1">
      <alignment horizontal="left" vertical="top"/>
    </xf>
    <xf numFmtId="165" fontId="2" fillId="2" borderId="8" xfId="0" applyNumberFormat="1" applyFont="1" applyFill="1" applyBorder="1"/>
    <xf numFmtId="165" fontId="2" fillId="2" borderId="4" xfId="0" applyNumberFormat="1" applyFont="1" applyFill="1" applyBorder="1"/>
    <xf numFmtId="165" fontId="3" fillId="2" borderId="3" xfId="0" applyNumberFormat="1" applyFont="1" applyFill="1" applyBorder="1"/>
    <xf numFmtId="165" fontId="2" fillId="2" borderId="3" xfId="0" applyNumberFormat="1" applyFont="1" applyFill="1" applyBorder="1" applyAlignment="1">
      <alignment vertical="top"/>
    </xf>
    <xf numFmtId="0" fontId="2" fillId="2" borderId="0" xfId="0" applyFont="1" applyFill="1" applyAlignment="1">
      <alignment horizontal="left" indent="2"/>
    </xf>
    <xf numFmtId="0" fontId="2" fillId="2" borderId="3" xfId="0" applyFont="1" applyFill="1" applyBorder="1"/>
    <xf numFmtId="167" fontId="2" fillId="2" borderId="3" xfId="0" applyNumberFormat="1" applyFont="1" applyFill="1" applyBorder="1"/>
    <xf numFmtId="0" fontId="3" fillId="2" borderId="13" xfId="0" applyFont="1" applyFill="1" applyBorder="1" applyAlignment="1">
      <alignment horizontal="left" vertical="top" wrapText="1"/>
    </xf>
    <xf numFmtId="0" fontId="2" fillId="0" borderId="6" xfId="1" applyNumberFormat="1" applyFont="1" applyFill="1" applyBorder="1" applyAlignment="1">
      <alignment horizontal="left" wrapText="1"/>
    </xf>
    <xf numFmtId="166" fontId="2" fillId="0" borderId="0" xfId="1" applyNumberFormat="1" applyFont="1" applyFill="1" applyBorder="1" applyAlignment="1">
      <alignment horizontal="left"/>
    </xf>
    <xf numFmtId="166" fontId="2" fillId="0" borderId="0" xfId="1" applyNumberFormat="1" applyFont="1" applyFill="1" applyBorder="1" applyAlignment="1">
      <alignment vertical="top"/>
    </xf>
    <xf numFmtId="164" fontId="2" fillId="0" borderId="0" xfId="1" applyNumberFormat="1" applyFont="1" applyFill="1" applyBorder="1" applyAlignment="1"/>
    <xf numFmtId="0" fontId="2" fillId="2" borderId="5" xfId="0" applyFont="1" applyFill="1" applyBorder="1" applyAlignment="1">
      <alignment vertical="top" wrapText="1"/>
    </xf>
    <xf numFmtId="0" fontId="3" fillId="2" borderId="5" xfId="0" applyFont="1" applyFill="1" applyBorder="1" applyAlignment="1">
      <alignment vertical="top" wrapText="1"/>
    </xf>
    <xf numFmtId="0" fontId="3" fillId="2" borderId="2" xfId="0" applyFont="1" applyFill="1" applyBorder="1" applyAlignment="1">
      <alignment vertical="top" wrapText="1"/>
    </xf>
    <xf numFmtId="0" fontId="2" fillId="2" borderId="11" xfId="0" applyFont="1" applyFill="1" applyBorder="1"/>
    <xf numFmtId="167" fontId="5" fillId="2" borderId="11" xfId="0" applyNumberFormat="1" applyFont="1" applyFill="1" applyBorder="1" applyAlignment="1">
      <alignment horizontal="center"/>
    </xf>
    <xf numFmtId="165" fontId="5" fillId="2" borderId="11" xfId="0" applyNumberFormat="1" applyFont="1" applyFill="1" applyBorder="1" applyAlignment="1">
      <alignment horizontal="center"/>
    </xf>
    <xf numFmtId="165" fontId="5" fillId="2" borderId="10" xfId="0" applyNumberFormat="1" applyFont="1" applyFill="1" applyBorder="1" applyAlignment="1">
      <alignment horizontal="center"/>
    </xf>
    <xf numFmtId="165" fontId="6" fillId="2" borderId="11" xfId="0" applyNumberFormat="1" applyFont="1" applyFill="1" applyBorder="1" applyAlignment="1">
      <alignment horizontal="center"/>
    </xf>
    <xf numFmtId="164" fontId="6" fillId="2" borderId="10" xfId="1" applyNumberFormat="1" applyFont="1" applyFill="1" applyBorder="1" applyAlignment="1">
      <alignment horizontal="right"/>
    </xf>
    <xf numFmtId="164" fontId="5" fillId="2" borderId="11" xfId="1" applyNumberFormat="1" applyFont="1" applyFill="1" applyBorder="1" applyAlignment="1">
      <alignment horizontal="right"/>
    </xf>
    <xf numFmtId="168" fontId="6" fillId="2" borderId="14" xfId="2" applyNumberFormat="1" applyFont="1" applyFill="1" applyBorder="1" applyAlignment="1">
      <alignment horizontal="center"/>
    </xf>
    <xf numFmtId="0" fontId="2" fillId="0" borderId="0" xfId="0" applyFont="1" applyAlignment="1">
      <alignment vertical="top" wrapText="1"/>
    </xf>
    <xf numFmtId="0" fontId="2" fillId="2" borderId="6" xfId="1" applyNumberFormat="1" applyFont="1" applyFill="1" applyBorder="1" applyAlignment="1">
      <alignment horizontal="left" wrapText="1"/>
    </xf>
    <xf numFmtId="165" fontId="5" fillId="2" borderId="3" xfId="0" applyNumberFormat="1" applyFont="1" applyFill="1" applyBorder="1" applyAlignment="1">
      <alignment horizontal="center"/>
    </xf>
    <xf numFmtId="0" fontId="3" fillId="2" borderId="6" xfId="0" applyFont="1" applyFill="1" applyBorder="1" applyAlignment="1">
      <alignment horizontal="left"/>
    </xf>
    <xf numFmtId="0" fontId="3" fillId="2" borderId="0" xfId="0" applyFont="1" applyFill="1"/>
    <xf numFmtId="0" fontId="2" fillId="2" borderId="5" xfId="0" applyFont="1" applyFill="1" applyBorder="1"/>
    <xf numFmtId="164" fontId="2" fillId="2" borderId="11" xfId="1" applyNumberFormat="1" applyFont="1" applyFill="1" applyBorder="1"/>
    <xf numFmtId="164" fontId="2" fillId="2" borderId="10" xfId="1" applyNumberFormat="1" applyFont="1" applyFill="1" applyBorder="1"/>
    <xf numFmtId="9" fontId="2" fillId="2" borderId="0" xfId="3" applyFont="1" applyFill="1" applyBorder="1"/>
    <xf numFmtId="169" fontId="7" fillId="2" borderId="3" xfId="0" applyNumberFormat="1" applyFont="1" applyFill="1" applyBorder="1" applyAlignment="1">
      <alignment horizontal="center"/>
    </xf>
    <xf numFmtId="168" fontId="2" fillId="2" borderId="3" xfId="2" applyNumberFormat="1" applyFont="1" applyFill="1" applyBorder="1" applyAlignment="1"/>
    <xf numFmtId="168" fontId="3" fillId="2" borderId="12" xfId="2" applyNumberFormat="1" applyFont="1" applyFill="1" applyBorder="1" applyAlignment="1"/>
    <xf numFmtId="168" fontId="3" fillId="2" borderId="3" xfId="2" applyNumberFormat="1" applyFont="1" applyFill="1" applyBorder="1" applyAlignment="1"/>
    <xf numFmtId="168" fontId="5" fillId="0" borderId="11" xfId="2" applyNumberFormat="1" applyFont="1" applyFill="1" applyBorder="1" applyAlignment="1">
      <alignment horizontal="center"/>
    </xf>
    <xf numFmtId="168" fontId="3" fillId="2" borderId="12" xfId="2" applyNumberFormat="1" applyFont="1" applyFill="1" applyBorder="1"/>
    <xf numFmtId="0" fontId="6" fillId="0" borderId="0" xfId="1" applyNumberFormat="1" applyFont="1" applyFill="1" applyBorder="1" applyAlignment="1"/>
    <xf numFmtId="165" fontId="2" fillId="0" borderId="3" xfId="1" applyNumberFormat="1" applyFont="1" applyFill="1" applyBorder="1" applyAlignment="1"/>
    <xf numFmtId="166" fontId="2" fillId="0" borderId="3" xfId="1" applyNumberFormat="1" applyFont="1" applyFill="1" applyBorder="1" applyAlignment="1"/>
    <xf numFmtId="166" fontId="6" fillId="0" borderId="0" xfId="1" applyNumberFormat="1" applyFont="1" applyFill="1" applyBorder="1" applyAlignment="1"/>
    <xf numFmtId="166" fontId="5" fillId="0" borderId="0" xfId="1" applyNumberFormat="1" applyFont="1" applyFill="1" applyBorder="1" applyAlignment="1"/>
    <xf numFmtId="166" fontId="2" fillId="0" borderId="0" xfId="1" applyNumberFormat="1" applyFont="1" applyFill="1" applyAlignment="1"/>
    <xf numFmtId="0" fontId="2" fillId="0" borderId="0" xfId="0" applyFont="1"/>
    <xf numFmtId="0" fontId="2" fillId="0" borderId="0" xfId="0" applyFont="1" applyAlignment="1">
      <alignment horizontal="left"/>
    </xf>
    <xf numFmtId="0" fontId="2" fillId="0" borderId="0" xfId="0" applyFont="1" applyAlignment="1">
      <alignment horizontal="right"/>
    </xf>
    <xf numFmtId="15" fontId="6" fillId="0" borderId="8" xfId="0" applyNumberFormat="1" applyFont="1" applyBorder="1" applyAlignment="1">
      <alignment horizontal="center" wrapText="1"/>
    </xf>
    <xf numFmtId="169" fontId="6" fillId="0" borderId="4" xfId="0" applyNumberFormat="1" applyFont="1" applyBorder="1" applyAlignment="1">
      <alignment horizontal="center" wrapText="1"/>
    </xf>
    <xf numFmtId="168" fontId="2" fillId="0" borderId="6" xfId="2" applyNumberFormat="1" applyFont="1" applyFill="1" applyBorder="1" applyAlignment="1"/>
    <xf numFmtId="0" fontId="3" fillId="3" borderId="7" xfId="0" applyFont="1" applyFill="1" applyBorder="1" applyAlignment="1">
      <alignment vertical="top" wrapText="1"/>
    </xf>
    <xf numFmtId="0" fontId="3" fillId="0" borderId="0" xfId="0" applyFont="1" applyAlignment="1">
      <alignment horizontal="left" vertical="top" wrapText="1"/>
    </xf>
    <xf numFmtId="167" fontId="2" fillId="2" borderId="11" xfId="0" applyNumberFormat="1" applyFont="1" applyFill="1" applyBorder="1"/>
    <xf numFmtId="165" fontId="2" fillId="2" borderId="11" xfId="0" applyNumberFormat="1" applyFont="1" applyFill="1" applyBorder="1"/>
    <xf numFmtId="168" fontId="3" fillId="2" borderId="15" xfId="2" applyNumberFormat="1" applyFont="1" applyFill="1" applyBorder="1"/>
    <xf numFmtId="168" fontId="3" fillId="2" borderId="16" xfId="2" applyNumberFormat="1" applyFont="1" applyFill="1" applyBorder="1"/>
    <xf numFmtId="168" fontId="2" fillId="0" borderId="12" xfId="2" applyNumberFormat="1" applyFont="1" applyFill="1" applyBorder="1" applyAlignment="1"/>
    <xf numFmtId="168" fontId="2" fillId="0" borderId="0" xfId="2" applyNumberFormat="1" applyFont="1" applyFill="1" applyAlignment="1"/>
    <xf numFmtId="170" fontId="2" fillId="0" borderId="6" xfId="3" applyNumberFormat="1" applyFont="1" applyFill="1" applyBorder="1" applyAlignment="1"/>
    <xf numFmtId="170" fontId="2" fillId="0" borderId="12" xfId="3" applyNumberFormat="1" applyFont="1" applyFill="1" applyBorder="1" applyAlignment="1"/>
    <xf numFmtId="170" fontId="2" fillId="0" borderId="0" xfId="1" applyNumberFormat="1" applyFont="1" applyFill="1" applyBorder="1" applyAlignment="1"/>
    <xf numFmtId="168" fontId="2" fillId="2" borderId="0" xfId="2" applyNumberFormat="1" applyFont="1" applyFill="1" applyBorder="1"/>
    <xf numFmtId="168" fontId="3" fillId="2" borderId="17" xfId="2" applyNumberFormat="1" applyFont="1" applyFill="1" applyBorder="1"/>
    <xf numFmtId="44" fontId="3" fillId="2" borderId="11" xfId="2" applyFont="1" applyFill="1" applyBorder="1"/>
    <xf numFmtId="44" fontId="3" fillId="2" borderId="9" xfId="2" applyFont="1" applyFill="1" applyBorder="1"/>
    <xf numFmtId="165" fontId="5" fillId="2" borderId="4" xfId="0" applyNumberFormat="1" applyFont="1" applyFill="1" applyBorder="1" applyAlignment="1">
      <alignment horizontal="center"/>
    </xf>
    <xf numFmtId="164" fontId="2" fillId="0" borderId="11" xfId="1" applyNumberFormat="1" applyFont="1" applyFill="1" applyBorder="1"/>
    <xf numFmtId="165" fontId="2" fillId="0" borderId="7" xfId="1" applyNumberFormat="1" applyFont="1" applyFill="1" applyBorder="1" applyAlignment="1"/>
    <xf numFmtId="168" fontId="2" fillId="0" borderId="13" xfId="2" applyNumberFormat="1" applyFont="1" applyFill="1" applyBorder="1" applyAlignment="1"/>
    <xf numFmtId="166" fontId="2" fillId="0" borderId="7" xfId="1" applyNumberFormat="1" applyFont="1" applyFill="1" applyBorder="1" applyAlignment="1"/>
    <xf numFmtId="164" fontId="2" fillId="0" borderId="7" xfId="1" applyNumberFormat="1" applyFont="1" applyFill="1" applyBorder="1" applyAlignment="1"/>
    <xf numFmtId="170" fontId="2" fillId="0" borderId="13" xfId="3" applyNumberFormat="1" applyFont="1" applyFill="1" applyBorder="1" applyAlignment="1"/>
    <xf numFmtId="167" fontId="10" fillId="4" borderId="3" xfId="0" applyNumberFormat="1" applyFont="1" applyFill="1" applyBorder="1"/>
    <xf numFmtId="0" fontId="3" fillId="0" borderId="0" xfId="0" applyFont="1" applyAlignment="1">
      <alignment horizontal="center"/>
    </xf>
    <xf numFmtId="165" fontId="5" fillId="0" borderId="3" xfId="0" applyNumberFormat="1" applyFont="1" applyBorder="1" applyAlignment="1">
      <alignment horizontal="center"/>
    </xf>
    <xf numFmtId="164" fontId="2" fillId="0" borderId="3" xfId="1" applyNumberFormat="1" applyFont="1" applyFill="1" applyBorder="1"/>
    <xf numFmtId="168" fontId="2" fillId="0" borderId="0" xfId="2" applyNumberFormat="1" applyFont="1" applyFill="1" applyBorder="1" applyAlignment="1">
      <alignment vertical="top"/>
    </xf>
    <xf numFmtId="169" fontId="6" fillId="0" borderId="12" xfId="0" applyNumberFormat="1" applyFont="1" applyBorder="1" applyAlignment="1">
      <alignment horizontal="center"/>
    </xf>
    <xf numFmtId="169" fontId="6" fillId="0" borderId="8" xfId="0" applyNumberFormat="1" applyFont="1" applyBorder="1" applyAlignment="1">
      <alignment horizontal="center"/>
    </xf>
    <xf numFmtId="169" fontId="6" fillId="0" borderId="4" xfId="0" applyNumberFormat="1" applyFont="1" applyBorder="1" applyAlignment="1">
      <alignment horizontal="center"/>
    </xf>
    <xf numFmtId="0" fontId="8" fillId="2" borderId="0" xfId="0" applyFont="1" applyFill="1" applyAlignment="1">
      <alignment wrapText="1"/>
    </xf>
    <xf numFmtId="168" fontId="2" fillId="2" borderId="11" xfId="2" applyNumberFormat="1" applyFont="1" applyFill="1" applyBorder="1" applyAlignment="1"/>
    <xf numFmtId="44" fontId="3" fillId="2" borderId="3" xfId="2" applyFont="1" applyFill="1" applyBorder="1"/>
    <xf numFmtId="44" fontId="3" fillId="2" borderId="4" xfId="2" applyFont="1" applyFill="1" applyBorder="1"/>
    <xf numFmtId="9" fontId="5" fillId="0" borderId="3" xfId="3" applyFont="1" applyFill="1" applyBorder="1" applyAlignment="1">
      <alignment horizontal="right"/>
    </xf>
    <xf numFmtId="0" fontId="5" fillId="0" borderId="0" xfId="0" applyFont="1"/>
    <xf numFmtId="44" fontId="5" fillId="2" borderId="11" xfId="2" applyFont="1" applyFill="1" applyBorder="1" applyAlignment="1">
      <alignment horizontal="center"/>
    </xf>
    <xf numFmtId="165" fontId="5" fillId="0" borderId="11" xfId="0" applyNumberFormat="1" applyFont="1" applyBorder="1" applyAlignment="1">
      <alignment horizontal="center"/>
    </xf>
    <xf numFmtId="0" fontId="2" fillId="0" borderId="11" xfId="0" applyFont="1" applyBorder="1" applyAlignment="1">
      <alignment vertical="center" wrapText="1"/>
    </xf>
    <xf numFmtId="0" fontId="2" fillId="0" borderId="3" xfId="0" applyFont="1" applyBorder="1" applyAlignment="1">
      <alignment vertical="center" wrapText="1"/>
    </xf>
    <xf numFmtId="171" fontId="2" fillId="0" borderId="11" xfId="0" applyNumberFormat="1" applyFont="1" applyBorder="1" applyAlignment="1">
      <alignment vertical="center" wrapText="1"/>
    </xf>
    <xf numFmtId="165" fontId="2" fillId="0" borderId="3" xfId="0" applyNumberFormat="1" applyFont="1" applyBorder="1"/>
    <xf numFmtId="165" fontId="2" fillId="0" borderId="11" xfId="0" applyNumberFormat="1" applyFont="1" applyBorder="1"/>
    <xf numFmtId="169" fontId="7" fillId="2" borderId="11" xfId="0" applyNumberFormat="1" applyFont="1" applyFill="1" applyBorder="1" applyAlignment="1">
      <alignment horizontal="center"/>
    </xf>
    <xf numFmtId="164" fontId="2" fillId="0" borderId="3" xfId="1" applyNumberFormat="1" applyFont="1" applyBorder="1" applyAlignment="1">
      <alignment vertical="center" wrapText="1"/>
    </xf>
    <xf numFmtId="0" fontId="2" fillId="0" borderId="0" xfId="0" applyFont="1" applyAlignment="1">
      <alignment vertical="center"/>
    </xf>
    <xf numFmtId="0" fontId="2" fillId="0" borderId="8" xfId="0" applyFont="1" applyBorder="1" applyAlignment="1">
      <alignment vertical="center" wrapText="1"/>
    </xf>
    <xf numFmtId="0" fontId="2" fillId="0" borderId="0" xfId="0" applyFont="1" applyAlignment="1">
      <alignment horizontal="left" vertical="top" wrapText="1" indent="1"/>
    </xf>
    <xf numFmtId="165" fontId="5" fillId="2" borderId="7" xfId="0" applyNumberFormat="1" applyFont="1" applyFill="1" applyBorder="1" applyAlignment="1">
      <alignment horizontal="center"/>
    </xf>
    <xf numFmtId="44" fontId="5" fillId="2" borderId="3" xfId="2" applyFont="1" applyFill="1" applyBorder="1" applyAlignment="1">
      <alignment horizontal="center"/>
    </xf>
    <xf numFmtId="165" fontId="5" fillId="0" borderId="4" xfId="0" applyNumberFormat="1" applyFont="1" applyBorder="1" applyAlignment="1">
      <alignment horizontal="center"/>
    </xf>
    <xf numFmtId="165" fontId="5" fillId="0" borderId="9" xfId="0" applyNumberFormat="1" applyFont="1" applyBorder="1" applyAlignment="1">
      <alignment horizontal="center"/>
    </xf>
    <xf numFmtId="169" fontId="3" fillId="0" borderId="4" xfId="0" applyNumberFormat="1" applyFont="1" applyBorder="1" applyAlignment="1">
      <alignment horizontal="center" wrapText="1"/>
    </xf>
    <xf numFmtId="15" fontId="3" fillId="0" borderId="8" xfId="0" applyNumberFormat="1" applyFont="1" applyBorder="1" applyAlignment="1">
      <alignment horizontal="center" wrapText="1"/>
    </xf>
    <xf numFmtId="15" fontId="6" fillId="0" borderId="18" xfId="0" applyNumberFormat="1" applyFont="1" applyBorder="1" applyAlignment="1">
      <alignment horizontal="center" wrapText="1"/>
    </xf>
    <xf numFmtId="169" fontId="6" fillId="0" borderId="19" xfId="0" applyNumberFormat="1" applyFont="1" applyBorder="1" applyAlignment="1">
      <alignment horizontal="center" wrapText="1"/>
    </xf>
    <xf numFmtId="166" fontId="3" fillId="0" borderId="12" xfId="1" quotePrefix="1" applyNumberFormat="1" applyFont="1" applyFill="1" applyBorder="1" applyAlignment="1">
      <alignment horizontal="center"/>
    </xf>
    <xf numFmtId="166" fontId="3" fillId="0" borderId="13" xfId="1" quotePrefix="1" applyNumberFormat="1" applyFont="1" applyFill="1" applyBorder="1" applyAlignment="1">
      <alignment horizontal="center"/>
    </xf>
    <xf numFmtId="169" fontId="3" fillId="0" borderId="8" xfId="0" applyNumberFormat="1" applyFont="1" applyBorder="1" applyAlignment="1">
      <alignment horizontal="center"/>
    </xf>
    <xf numFmtId="169" fontId="3" fillId="0" borderId="4" xfId="0" applyNumberFormat="1" applyFont="1" applyBorder="1" applyAlignment="1">
      <alignment horizontal="center"/>
    </xf>
    <xf numFmtId="0" fontId="2" fillId="2" borderId="0" xfId="0" applyFont="1" applyFill="1" applyAlignment="1">
      <alignment horizontal="left" wrapText="1"/>
    </xf>
    <xf numFmtId="0" fontId="2" fillId="2" borderId="0" xfId="0" applyFont="1" applyFill="1" applyAlignment="1">
      <alignment wrapText="1"/>
    </xf>
    <xf numFmtId="0" fontId="2" fillId="0" borderId="0" xfId="0" applyFont="1" applyAlignment="1">
      <alignment horizontal="left" indent="2"/>
    </xf>
    <xf numFmtId="166" fontId="6" fillId="0" borderId="12" xfId="1" quotePrefix="1" applyNumberFormat="1" applyFont="1" applyFill="1" applyBorder="1" applyAlignment="1">
      <alignment horizontal="center"/>
    </xf>
    <xf numFmtId="15" fontId="6" fillId="0" borderId="10" xfId="0" applyNumberFormat="1" applyFont="1" applyBorder="1" applyAlignment="1">
      <alignment horizontal="center" wrapText="1"/>
    </xf>
    <xf numFmtId="169" fontId="6" fillId="0" borderId="9" xfId="0" applyNumberFormat="1" applyFont="1" applyBorder="1" applyAlignment="1">
      <alignment horizontal="center" wrapText="1"/>
    </xf>
    <xf numFmtId="171" fontId="2" fillId="0" borderId="8" xfId="0" applyNumberFormat="1" applyFont="1" applyBorder="1" applyAlignment="1">
      <alignment vertical="center" wrapText="1"/>
    </xf>
    <xf numFmtId="171" fontId="2" fillId="0" borderId="3" xfId="0" applyNumberFormat="1" applyFont="1" applyBorder="1" applyAlignment="1">
      <alignment vertical="center" wrapText="1"/>
    </xf>
    <xf numFmtId="166" fontId="5" fillId="0" borderId="0" xfId="1" applyNumberFormat="1" applyFont="1" applyFill="1" applyAlignment="1"/>
    <xf numFmtId="164" fontId="2" fillId="0" borderId="18" xfId="1" applyNumberFormat="1" applyFont="1" applyFill="1" applyBorder="1" applyAlignment="1"/>
    <xf numFmtId="165" fontId="2" fillId="0" borderId="0" xfId="2" applyNumberFormat="1" applyFont="1" applyFill="1" applyBorder="1" applyAlignment="1"/>
    <xf numFmtId="167" fontId="2" fillId="0" borderId="7" xfId="1" applyNumberFormat="1" applyFont="1" applyFill="1" applyBorder="1" applyAlignment="1"/>
    <xf numFmtId="167" fontId="2" fillId="0" borderId="0" xfId="1" applyNumberFormat="1" applyFont="1" applyFill="1" applyBorder="1" applyAlignment="1"/>
    <xf numFmtId="167" fontId="2" fillId="0" borderId="0" xfId="1" applyNumberFormat="1" applyFont="1" applyFill="1" applyAlignment="1"/>
    <xf numFmtId="167" fontId="2" fillId="0" borderId="3" xfId="1" applyNumberFormat="1" applyFont="1" applyFill="1" applyBorder="1" applyAlignment="1"/>
    <xf numFmtId="164" fontId="2" fillId="0" borderId="19" xfId="1" applyNumberFormat="1" applyFont="1" applyFill="1" applyBorder="1" applyAlignment="1"/>
    <xf numFmtId="165" fontId="2" fillId="0" borderId="10" xfId="1" applyNumberFormat="1" applyFont="1" applyFill="1" applyBorder="1" applyAlignment="1"/>
    <xf numFmtId="165" fontId="2" fillId="0" borderId="11" xfId="1" applyNumberFormat="1" applyFont="1" applyFill="1" applyBorder="1" applyAlignment="1"/>
    <xf numFmtId="167" fontId="2" fillId="0" borderId="11" xfId="1" applyNumberFormat="1" applyFont="1" applyFill="1" applyBorder="1" applyAlignment="1"/>
    <xf numFmtId="164" fontId="2" fillId="0" borderId="11" xfId="1" applyNumberFormat="1" applyFont="1" applyFill="1" applyBorder="1" applyAlignment="1"/>
    <xf numFmtId="165" fontId="2" fillId="0" borderId="9" xfId="1" applyNumberFormat="1" applyFont="1" applyFill="1" applyBorder="1" applyAlignment="1"/>
    <xf numFmtId="165" fontId="2" fillId="0" borderId="8" xfId="1" applyNumberFormat="1" applyFont="1" applyFill="1" applyBorder="1" applyAlignment="1"/>
    <xf numFmtId="164" fontId="2" fillId="0" borderId="9" xfId="1" applyNumberFormat="1" applyFont="1" applyFill="1" applyBorder="1" applyAlignment="1"/>
    <xf numFmtId="165" fontId="2" fillId="0" borderId="4" xfId="1" applyNumberFormat="1" applyFont="1" applyFill="1" applyBorder="1" applyAlignment="1"/>
    <xf numFmtId="165" fontId="2" fillId="0" borderId="19" xfId="1" applyNumberFormat="1" applyFont="1" applyFill="1" applyBorder="1" applyAlignment="1"/>
    <xf numFmtId="167" fontId="2" fillId="0" borderId="0" xfId="1" applyNumberFormat="1" applyFont="1" applyFill="1" applyBorder="1" applyAlignment="1">
      <alignment horizontal="left"/>
    </xf>
    <xf numFmtId="9" fontId="5" fillId="0" borderId="8" xfId="3" applyFont="1" applyFill="1" applyBorder="1"/>
    <xf numFmtId="0" fontId="2" fillId="2" borderId="0" xfId="1" applyNumberFormat="1" applyFont="1" applyFill="1" applyBorder="1" applyAlignment="1">
      <alignment horizontal="left" wrapText="1" indent="1"/>
    </xf>
    <xf numFmtId="0" fontId="2" fillId="2" borderId="0" xfId="1" applyNumberFormat="1" applyFont="1" applyFill="1" applyAlignment="1">
      <alignment horizontal="left" indent="1"/>
    </xf>
    <xf numFmtId="0" fontId="2" fillId="2" borderId="0" xfId="1" applyNumberFormat="1" applyFont="1" applyFill="1" applyAlignment="1">
      <alignment horizontal="left" wrapText="1" indent="1"/>
    </xf>
    <xf numFmtId="0" fontId="2" fillId="2" borderId="0" xfId="1" applyNumberFormat="1" applyFont="1" applyFill="1" applyAlignment="1">
      <alignment horizontal="left"/>
    </xf>
    <xf numFmtId="0" fontId="2" fillId="2" borderId="0" xfId="1" applyNumberFormat="1" applyFont="1" applyFill="1" applyAlignment="1"/>
    <xf numFmtId="9" fontId="5" fillId="0" borderId="12" xfId="3" applyFont="1" applyFill="1" applyBorder="1"/>
    <xf numFmtId="9" fontId="5" fillId="0" borderId="3" xfId="3" applyFont="1" applyFill="1" applyBorder="1"/>
    <xf numFmtId="9" fontId="5" fillId="0" borderId="4" xfId="3" applyFont="1" applyFill="1" applyBorder="1"/>
    <xf numFmtId="168" fontId="3" fillId="0" borderId="15" xfId="2" applyNumberFormat="1" applyFont="1" applyFill="1" applyBorder="1"/>
    <xf numFmtId="0" fontId="3" fillId="0" borderId="4" xfId="0" applyFont="1" applyBorder="1" applyAlignment="1">
      <alignment horizontal="center"/>
    </xf>
    <xf numFmtId="9" fontId="5" fillId="3" borderId="3" xfId="3" applyFont="1" applyFill="1" applyBorder="1"/>
    <xf numFmtId="9" fontId="2" fillId="3" borderId="8" xfId="3" applyFont="1" applyFill="1" applyBorder="1"/>
    <xf numFmtId="164" fontId="2" fillId="0" borderId="3" xfId="1" applyNumberFormat="1" applyFont="1" applyFill="1" applyBorder="1" applyAlignment="1"/>
    <xf numFmtId="165" fontId="3" fillId="2" borderId="4" xfId="0" applyNumberFormat="1" applyFont="1" applyFill="1" applyBorder="1"/>
    <xf numFmtId="0" fontId="2" fillId="0" borderId="5" xfId="0" applyFont="1" applyBorder="1"/>
    <xf numFmtId="0" fontId="3" fillId="0" borderId="0" xfId="0" applyFont="1"/>
    <xf numFmtId="0" fontId="2" fillId="2" borderId="0" xfId="0" applyFont="1" applyFill="1" applyAlignment="1">
      <alignment vertical="center"/>
    </xf>
    <xf numFmtId="44" fontId="3" fillId="2" borderId="0" xfId="2" applyFont="1" applyFill="1" applyBorder="1"/>
    <xf numFmtId="0" fontId="14" fillId="2" borderId="0" xfId="0" applyFont="1" applyFill="1"/>
    <xf numFmtId="43" fontId="2" fillId="2" borderId="0" xfId="1" applyFont="1" applyFill="1" applyBorder="1" applyAlignment="1">
      <alignment vertical="top" wrapText="1"/>
    </xf>
    <xf numFmtId="43" fontId="5" fillId="2" borderId="11" xfId="1" applyFont="1" applyFill="1" applyBorder="1" applyAlignment="1">
      <alignment horizontal="center"/>
    </xf>
    <xf numFmtId="43" fontId="5" fillId="5" borderId="4" xfId="1" applyFont="1" applyFill="1" applyBorder="1" applyAlignment="1">
      <alignment horizontal="center"/>
    </xf>
    <xf numFmtId="0" fontId="2" fillId="0" borderId="8" xfId="0" applyFont="1" applyBorder="1"/>
    <xf numFmtId="0" fontId="6" fillId="0" borderId="4" xfId="0" applyFont="1" applyBorder="1" applyAlignment="1">
      <alignment horizontal="center" vertical="center" wrapText="1"/>
    </xf>
    <xf numFmtId="15" fontId="6" fillId="0" borderId="8" xfId="0" applyNumberFormat="1" applyFont="1" applyBorder="1" applyAlignment="1">
      <alignment horizontal="center" vertical="center" wrapText="1"/>
    </xf>
    <xf numFmtId="0" fontId="6" fillId="0" borderId="0" xfId="0" applyFont="1" applyAlignment="1">
      <alignment horizontal="center" vertical="center" wrapText="1"/>
    </xf>
    <xf numFmtId="0" fontId="2" fillId="2" borderId="8" xfId="0" applyFont="1" applyFill="1" applyBorder="1"/>
    <xf numFmtId="168" fontId="3" fillId="0" borderId="12" xfId="2" applyNumberFormat="1" applyFont="1" applyFill="1" applyBorder="1"/>
    <xf numFmtId="165" fontId="2" fillId="0" borderId="4" xfId="0" applyNumberFormat="1" applyFont="1" applyBorder="1"/>
    <xf numFmtId="0" fontId="2" fillId="0" borderId="10" xfId="0" applyFont="1" applyBorder="1"/>
    <xf numFmtId="0" fontId="5" fillId="2" borderId="11" xfId="0" applyFont="1" applyFill="1" applyBorder="1"/>
    <xf numFmtId="167" fontId="5" fillId="2" borderId="11" xfId="0" applyNumberFormat="1" applyFont="1" applyFill="1" applyBorder="1"/>
    <xf numFmtId="0" fontId="3" fillId="2" borderId="15" xfId="0" applyFont="1" applyFill="1" applyBorder="1" applyAlignment="1">
      <alignment horizontal="left"/>
    </xf>
    <xf numFmtId="0" fontId="3" fillId="2" borderId="11" xfId="0" applyFont="1" applyFill="1" applyBorder="1" applyAlignment="1">
      <alignment horizontal="left"/>
    </xf>
    <xf numFmtId="0" fontId="2" fillId="0" borderId="1" xfId="0" applyFont="1" applyBorder="1" applyAlignment="1">
      <alignment vertical="center"/>
    </xf>
    <xf numFmtId="0" fontId="3" fillId="2" borderId="9" xfId="0" applyFont="1" applyFill="1" applyBorder="1" applyAlignment="1">
      <alignment horizontal="left"/>
    </xf>
    <xf numFmtId="166" fontId="5" fillId="0" borderId="3" xfId="1" applyNumberFormat="1" applyFont="1" applyFill="1" applyBorder="1" applyAlignment="1"/>
    <xf numFmtId="0" fontId="2" fillId="0" borderId="9" xfId="0" applyFont="1" applyBorder="1" applyAlignment="1">
      <alignment horizontal="left" vertical="top" wrapText="1" indent="1"/>
    </xf>
    <xf numFmtId="164" fontId="2" fillId="0" borderId="11" xfId="1" applyNumberFormat="1" applyFont="1" applyBorder="1" applyAlignment="1">
      <alignment vertical="center" wrapText="1"/>
    </xf>
    <xf numFmtId="166" fontId="6" fillId="2" borderId="12" xfId="1" quotePrefix="1" applyNumberFormat="1" applyFont="1" applyFill="1" applyBorder="1" applyAlignment="1">
      <alignment horizontal="center"/>
    </xf>
    <xf numFmtId="170" fontId="2" fillId="0" borderId="0" xfId="3" applyNumberFormat="1" applyFont="1" applyFill="1" applyBorder="1" applyAlignment="1"/>
    <xf numFmtId="167" fontId="10" fillId="0" borderId="3" xfId="0" applyNumberFormat="1" applyFont="1" applyBorder="1"/>
    <xf numFmtId="0" fontId="2" fillId="0" borderId="0" xfId="0" applyFont="1" applyAlignment="1">
      <alignment horizontal="left" vertical="top" wrapText="1"/>
    </xf>
    <xf numFmtId="0" fontId="2" fillId="2" borderId="0" xfId="0" applyFont="1" applyFill="1" applyAlignment="1">
      <alignment vertical="center" wrapText="1"/>
    </xf>
    <xf numFmtId="0" fontId="3" fillId="0" borderId="11" xfId="0" applyFont="1" applyBorder="1" applyAlignment="1">
      <alignment horizontal="left" vertical="top"/>
    </xf>
    <xf numFmtId="0" fontId="3" fillId="0" borderId="3" xfId="0" applyFont="1" applyBorder="1" applyAlignment="1">
      <alignment horizontal="left" vertical="top"/>
    </xf>
    <xf numFmtId="0" fontId="2" fillId="2" borderId="0" xfId="0" applyFont="1" applyFill="1" applyAlignment="1">
      <alignment horizontal="left" vertical="top" wrapText="1" indent="1"/>
    </xf>
    <xf numFmtId="0" fontId="2" fillId="2" borderId="5" xfId="0" applyFont="1" applyFill="1" applyBorder="1" applyAlignment="1">
      <alignment horizontal="left" vertical="top" wrapText="1" indent="2"/>
    </xf>
    <xf numFmtId="0" fontId="2" fillId="2" borderId="9" xfId="0" applyFont="1" applyFill="1" applyBorder="1" applyAlignment="1">
      <alignment horizontal="left" vertical="top" wrapText="1" indent="1"/>
    </xf>
    <xf numFmtId="0" fontId="3" fillId="2" borderId="10" xfId="0" applyFont="1" applyFill="1" applyBorder="1" applyAlignment="1">
      <alignment horizontal="left" vertical="top" wrapText="1" indent="1"/>
    </xf>
    <xf numFmtId="167" fontId="8" fillId="2" borderId="0" xfId="0" applyNumberFormat="1" applyFont="1" applyFill="1" applyAlignment="1">
      <alignment wrapText="1"/>
    </xf>
    <xf numFmtId="167" fontId="2" fillId="0" borderId="0" xfId="0" applyNumberFormat="1" applyFont="1"/>
    <xf numFmtId="0" fontId="3" fillId="0" borderId="6" xfId="1" applyNumberFormat="1" applyFont="1" applyFill="1" applyBorder="1" applyAlignment="1">
      <alignment horizontal="left"/>
    </xf>
    <xf numFmtId="166" fontId="3" fillId="0" borderId="0" xfId="1" applyNumberFormat="1" applyFont="1" applyFill="1" applyBorder="1" applyAlignment="1">
      <alignment horizontal="left"/>
    </xf>
    <xf numFmtId="167" fontId="3" fillId="0" borderId="13" xfId="2" applyNumberFormat="1" applyFont="1" applyFill="1" applyBorder="1" applyAlignment="1"/>
    <xf numFmtId="167" fontId="3" fillId="0" borderId="6" xfId="2" applyNumberFormat="1" applyFont="1" applyFill="1" applyBorder="1" applyAlignment="1"/>
    <xf numFmtId="167" fontId="3" fillId="0" borderId="12" xfId="2" applyNumberFormat="1" applyFont="1" applyFill="1" applyBorder="1" applyAlignment="1"/>
    <xf numFmtId="166" fontId="3" fillId="0" borderId="0" xfId="1" applyNumberFormat="1" applyFont="1" applyFill="1" applyAlignment="1"/>
    <xf numFmtId="166" fontId="3" fillId="0" borderId="7" xfId="1" applyNumberFormat="1" applyFont="1" applyFill="1" applyBorder="1" applyAlignment="1"/>
    <xf numFmtId="167" fontId="3" fillId="0" borderId="15" xfId="2" applyNumberFormat="1" applyFont="1" applyFill="1" applyBorder="1" applyAlignment="1"/>
    <xf numFmtId="166" fontId="3" fillId="0" borderId="0" xfId="1" applyNumberFormat="1" applyFont="1" applyFill="1" applyBorder="1" applyAlignment="1"/>
    <xf numFmtId="0" fontId="3" fillId="0" borderId="6" xfId="1" applyNumberFormat="1" applyFont="1" applyFill="1" applyBorder="1" applyAlignment="1"/>
    <xf numFmtId="167" fontId="3" fillId="0" borderId="6" xfId="1" applyNumberFormat="1" applyFont="1" applyFill="1" applyBorder="1" applyAlignment="1"/>
    <xf numFmtId="167" fontId="3" fillId="0" borderId="12" xfId="1" applyNumberFormat="1" applyFont="1" applyFill="1" applyBorder="1" applyAlignment="1"/>
    <xf numFmtId="167" fontId="3" fillId="0" borderId="0" xfId="1" applyNumberFormat="1" applyFont="1" applyFill="1" applyBorder="1" applyAlignment="1"/>
    <xf numFmtId="167" fontId="3" fillId="0" borderId="13" xfId="1" applyNumberFormat="1" applyFont="1" applyFill="1" applyBorder="1" applyAlignment="1"/>
    <xf numFmtId="167" fontId="3" fillId="0" borderId="7" xfId="1" applyNumberFormat="1" applyFont="1" applyFill="1" applyBorder="1" applyAlignment="1"/>
    <xf numFmtId="167" fontId="3" fillId="0" borderId="3" xfId="1" applyNumberFormat="1" applyFont="1" applyFill="1" applyBorder="1" applyAlignment="1"/>
    <xf numFmtId="164" fontId="3" fillId="0" borderId="0" xfId="1" applyNumberFormat="1" applyFont="1" applyFill="1" applyBorder="1" applyAlignment="1"/>
    <xf numFmtId="0" fontId="15" fillId="2" borderId="0" xfId="0" applyFont="1" applyFill="1" applyAlignment="1">
      <alignment vertical="top" wrapText="1"/>
    </xf>
    <xf numFmtId="0" fontId="15" fillId="0" borderId="0" xfId="0" applyFont="1"/>
    <xf numFmtId="0" fontId="15" fillId="2" borderId="0" xfId="0" applyFont="1" applyFill="1"/>
    <xf numFmtId="0" fontId="2" fillId="2" borderId="0" xfId="1" applyNumberFormat="1" applyFont="1" applyFill="1" applyAlignment="1">
      <alignment horizontal="left" wrapText="1"/>
    </xf>
    <xf numFmtId="0" fontId="3" fillId="2" borderId="15" xfId="1" applyNumberFormat="1" applyFont="1" applyFill="1" applyBorder="1" applyAlignment="1">
      <alignment horizontal="left" wrapText="1"/>
    </xf>
    <xf numFmtId="0" fontId="3" fillId="0" borderId="6" xfId="1" applyNumberFormat="1" applyFont="1" applyFill="1" applyBorder="1" applyAlignment="1">
      <alignment horizontal="left" wrapText="1"/>
    </xf>
    <xf numFmtId="9" fontId="6" fillId="0" borderId="12" xfId="3" applyFont="1" applyFill="1" applyBorder="1"/>
    <xf numFmtId="0" fontId="5" fillId="2" borderId="0" xfId="1" applyNumberFormat="1" applyFont="1" applyFill="1" applyBorder="1" applyAlignment="1">
      <alignment horizontal="left" indent="3"/>
    </xf>
    <xf numFmtId="0" fontId="5" fillId="2" borderId="0" xfId="1" applyNumberFormat="1" applyFont="1" applyFill="1" applyBorder="1" applyAlignment="1">
      <alignment horizontal="left"/>
    </xf>
    <xf numFmtId="0" fontId="5" fillId="2" borderId="15" xfId="1" applyNumberFormat="1" applyFont="1" applyFill="1" applyBorder="1" applyAlignment="1">
      <alignment horizontal="left"/>
    </xf>
    <xf numFmtId="0" fontId="5" fillId="2" borderId="0" xfId="1" applyNumberFormat="1" applyFont="1" applyFill="1" applyBorder="1" applyAlignment="1">
      <alignment horizontal="left" wrapText="1" indent="1"/>
    </xf>
    <xf numFmtId="0" fontId="5" fillId="2" borderId="0" xfId="1" applyNumberFormat="1" applyFont="1" applyFill="1" applyBorder="1" applyAlignment="1">
      <alignment horizontal="left" indent="1"/>
    </xf>
    <xf numFmtId="0" fontId="6" fillId="2" borderId="0" xfId="1" applyNumberFormat="1" applyFont="1" applyFill="1" applyBorder="1" applyAlignment="1"/>
    <xf numFmtId="9" fontId="6" fillId="0" borderId="3" xfId="3" applyFont="1" applyFill="1" applyBorder="1" applyAlignment="1">
      <alignment horizontal="right"/>
    </xf>
    <xf numFmtId="9" fontId="5" fillId="0" borderId="12" xfId="3" applyFont="1" applyFill="1" applyBorder="1" applyAlignment="1">
      <alignment horizontal="right"/>
    </xf>
    <xf numFmtId="164" fontId="2" fillId="0" borderId="10" xfId="1" applyNumberFormat="1" applyFont="1" applyFill="1" applyBorder="1"/>
    <xf numFmtId="164" fontId="2" fillId="0" borderId="0" xfId="1" applyNumberFormat="1" applyFont="1" applyFill="1" applyBorder="1"/>
    <xf numFmtId="0" fontId="0" fillId="0" borderId="3" xfId="0" applyBorder="1" applyAlignment="1">
      <alignment vertical="center" wrapText="1"/>
    </xf>
    <xf numFmtId="0" fontId="6" fillId="2" borderId="15" xfId="1" applyNumberFormat="1" applyFont="1" applyFill="1" applyBorder="1" applyAlignment="1">
      <alignment horizontal="left"/>
    </xf>
    <xf numFmtId="164" fontId="2" fillId="2" borderId="8" xfId="1" applyNumberFormat="1" applyFont="1" applyFill="1" applyBorder="1"/>
    <xf numFmtId="165" fontId="6" fillId="0" borderId="11" xfId="0" applyNumberFormat="1" applyFont="1" applyBorder="1" applyAlignment="1">
      <alignment horizontal="center"/>
    </xf>
    <xf numFmtId="164" fontId="6" fillId="0" borderId="10" xfId="1" applyNumberFormat="1" applyFont="1" applyFill="1" applyBorder="1" applyAlignment="1">
      <alignment horizontal="right"/>
    </xf>
    <xf numFmtId="164" fontId="5" fillId="0" borderId="11" xfId="1" applyNumberFormat="1" applyFont="1" applyFill="1" applyBorder="1" applyAlignment="1">
      <alignment horizontal="right"/>
    </xf>
    <xf numFmtId="168" fontId="6" fillId="0" borderId="14" xfId="2" applyNumberFormat="1" applyFont="1" applyFill="1" applyBorder="1" applyAlignment="1">
      <alignment horizontal="center"/>
    </xf>
    <xf numFmtId="168" fontId="2" fillId="0" borderId="0" xfId="2" applyNumberFormat="1" applyFont="1" applyFill="1" applyBorder="1" applyAlignment="1"/>
    <xf numFmtId="15" fontId="6" fillId="0" borderId="12" xfId="0" applyNumberFormat="1" applyFont="1" applyBorder="1" applyAlignment="1">
      <alignment horizontal="center" vertical="center" wrapText="1"/>
    </xf>
    <xf numFmtId="15" fontId="6" fillId="0" borderId="4" xfId="0" quotePrefix="1" applyNumberFormat="1" applyFont="1" applyBorder="1" applyAlignment="1">
      <alignment horizontal="center" wrapText="1"/>
    </xf>
    <xf numFmtId="9" fontId="5" fillId="0" borderId="8" xfId="3" applyFont="1" applyFill="1" applyBorder="1" applyAlignment="1">
      <alignment horizontal="right"/>
    </xf>
    <xf numFmtId="9" fontId="3" fillId="0" borderId="12" xfId="3" applyFont="1" applyFill="1" applyBorder="1" applyAlignment="1">
      <alignment horizontal="right"/>
    </xf>
    <xf numFmtId="9" fontId="5" fillId="0" borderId="4" xfId="3" applyFont="1" applyFill="1" applyBorder="1" applyAlignment="1">
      <alignment horizontal="right"/>
    </xf>
    <xf numFmtId="9" fontId="6" fillId="0" borderId="4" xfId="3" applyFont="1" applyFill="1" applyBorder="1" applyAlignment="1">
      <alignment horizontal="right"/>
    </xf>
    <xf numFmtId="0" fontId="2" fillId="2" borderId="0" xfId="0" applyFont="1" applyFill="1" applyAlignment="1">
      <alignment horizontal="left" vertical="center"/>
    </xf>
    <xf numFmtId="165" fontId="5" fillId="0" borderId="11" xfId="0" applyNumberFormat="1" applyFont="1" applyBorder="1" applyAlignment="1">
      <alignment horizontal="right"/>
    </xf>
    <xf numFmtId="165" fontId="5" fillId="0" borderId="9" xfId="0" applyNumberFormat="1" applyFont="1" applyBorder="1" applyAlignment="1">
      <alignment horizontal="right"/>
    </xf>
    <xf numFmtId="15" fontId="6" fillId="0" borderId="13" xfId="0" applyNumberFormat="1" applyFont="1" applyBorder="1" applyAlignment="1">
      <alignment horizontal="center" vertical="center" wrapText="1"/>
    </xf>
    <xf numFmtId="9" fontId="2" fillId="3" borderId="3" xfId="3" applyFont="1" applyFill="1" applyBorder="1"/>
    <xf numFmtId="0" fontId="3" fillId="0" borderId="19" xfId="0" applyFont="1" applyBorder="1" applyAlignment="1">
      <alignment horizontal="center"/>
    </xf>
    <xf numFmtId="15" fontId="6" fillId="0" borderId="19" xfId="0" applyNumberFormat="1" applyFont="1" applyBorder="1" applyAlignment="1">
      <alignment horizontal="center" vertical="center" wrapText="1"/>
    </xf>
    <xf numFmtId="15" fontId="6" fillId="0" borderId="21" xfId="0" applyNumberFormat="1" applyFont="1" applyBorder="1" applyAlignment="1">
      <alignment horizontal="center" vertical="center" wrapText="1"/>
    </xf>
    <xf numFmtId="172" fontId="5" fillId="2" borderId="11" xfId="2" applyNumberFormat="1" applyFont="1" applyFill="1" applyBorder="1" applyAlignment="1">
      <alignment horizontal="right"/>
    </xf>
    <xf numFmtId="165" fontId="5" fillId="2" borderId="22" xfId="0" applyNumberFormat="1" applyFont="1" applyFill="1" applyBorder="1" applyAlignment="1">
      <alignment horizontal="center"/>
    </xf>
    <xf numFmtId="165" fontId="5" fillId="0" borderId="20" xfId="0" applyNumberFormat="1" applyFont="1" applyBorder="1" applyAlignment="1">
      <alignment horizontal="right"/>
    </xf>
    <xf numFmtId="165" fontId="5" fillId="0" borderId="23" xfId="0" applyNumberFormat="1" applyFont="1" applyBorder="1" applyAlignment="1">
      <alignment horizontal="right"/>
    </xf>
    <xf numFmtId="0" fontId="3" fillId="2" borderId="3" xfId="0" applyFont="1" applyFill="1" applyBorder="1" applyAlignment="1">
      <alignment horizontal="center" wrapText="1"/>
    </xf>
    <xf numFmtId="164" fontId="2" fillId="0" borderId="11" xfId="0" applyNumberFormat="1" applyFont="1" applyBorder="1"/>
    <xf numFmtId="164" fontId="2" fillId="2" borderId="3" xfId="1" applyNumberFormat="1" applyFont="1" applyFill="1" applyBorder="1"/>
    <xf numFmtId="0" fontId="4" fillId="0" borderId="0" xfId="0" applyFont="1" applyAlignment="1">
      <alignment horizontal="centerContinuous"/>
    </xf>
    <xf numFmtId="0" fontId="2" fillId="0" borderId="11" xfId="0" applyFont="1" applyBorder="1"/>
    <xf numFmtId="0" fontId="3" fillId="0" borderId="0" xfId="0" applyFont="1" applyAlignment="1">
      <alignment horizontal="left"/>
    </xf>
    <xf numFmtId="167" fontId="2" fillId="0" borderId="11" xfId="0" applyNumberFormat="1" applyFont="1" applyBorder="1"/>
    <xf numFmtId="167" fontId="2" fillId="0" borderId="3" xfId="0" applyNumberFormat="1" applyFont="1" applyBorder="1"/>
    <xf numFmtId="0" fontId="2" fillId="0" borderId="3" xfId="0" applyFont="1" applyBorder="1"/>
    <xf numFmtId="0" fontId="3" fillId="0" borderId="6" xfId="0" applyFont="1" applyBorder="1" applyAlignment="1">
      <alignment horizontal="left"/>
    </xf>
    <xf numFmtId="0" fontId="8" fillId="0" borderId="0" xfId="0" applyFont="1" applyAlignment="1">
      <alignment horizontal="left"/>
    </xf>
    <xf numFmtId="165" fontId="2" fillId="0" borderId="0" xfId="0" applyNumberFormat="1" applyFont="1"/>
    <xf numFmtId="0" fontId="18" fillId="0" borderId="0" xfId="0" applyFont="1" applyAlignment="1">
      <alignment horizontal="left"/>
    </xf>
    <xf numFmtId="0" fontId="5" fillId="0" borderId="0" xfId="0" applyFont="1" applyAlignment="1">
      <alignment horizontal="left"/>
    </xf>
    <xf numFmtId="0" fontId="2" fillId="2" borderId="10" xfId="0" applyFont="1" applyFill="1" applyBorder="1"/>
    <xf numFmtId="0" fontId="2" fillId="2" borderId="0" xfId="0" applyFont="1" applyFill="1" applyAlignment="1">
      <alignment horizontal="left" vertical="top" wrapText="1"/>
    </xf>
    <xf numFmtId="167" fontId="2" fillId="2" borderId="11" xfId="1" applyNumberFormat="1" applyFont="1" applyFill="1" applyBorder="1"/>
    <xf numFmtId="0" fontId="3" fillId="0" borderId="18" xfId="0" applyFont="1" applyBorder="1"/>
    <xf numFmtId="0" fontId="2" fillId="0" borderId="7" xfId="0" applyFont="1" applyBorder="1" applyAlignment="1">
      <alignment horizontal="left" indent="1"/>
    </xf>
    <xf numFmtId="0" fontId="2" fillId="0" borderId="0" xfId="1" applyNumberFormat="1" applyFont="1" applyFill="1" applyBorder="1" applyAlignment="1">
      <alignment horizontal="left"/>
    </xf>
    <xf numFmtId="165" fontId="2" fillId="0" borderId="5" xfId="2" applyNumberFormat="1" applyFont="1" applyFill="1" applyBorder="1" applyAlignment="1"/>
    <xf numFmtId="165" fontId="2" fillId="0" borderId="18" xfId="2" applyNumberFormat="1" applyFont="1" applyFill="1" applyBorder="1" applyAlignment="1"/>
    <xf numFmtId="165" fontId="2" fillId="0" borderId="8" xfId="2" applyNumberFormat="1" applyFont="1" applyFill="1" applyBorder="1" applyAlignment="1"/>
    <xf numFmtId="0" fontId="2" fillId="0" borderId="0" xfId="2" applyNumberFormat="1" applyFont="1" applyFill="1" applyBorder="1" applyAlignment="1"/>
    <xf numFmtId="164" fontId="2" fillId="0" borderId="5" xfId="1" applyNumberFormat="1" applyFont="1" applyFill="1" applyBorder="1" applyAlignment="1"/>
    <xf numFmtId="168" fontId="2" fillId="0" borderId="7" xfId="2" applyNumberFormat="1" applyFont="1" applyFill="1" applyBorder="1" applyAlignment="1"/>
    <xf numFmtId="168" fontId="2" fillId="0" borderId="11" xfId="2" applyNumberFormat="1" applyFont="1" applyFill="1" applyBorder="1" applyAlignment="1"/>
    <xf numFmtId="164" fontId="2" fillId="0" borderId="1" xfId="1" applyNumberFormat="1" applyFont="1" applyFill="1" applyBorder="1" applyAlignment="1"/>
    <xf numFmtId="9" fontId="2" fillId="0" borderId="4" xfId="3" applyFont="1" applyFill="1" applyBorder="1" applyAlignment="1">
      <alignment horizontal="right"/>
    </xf>
    <xf numFmtId="0" fontId="2" fillId="2" borderId="5" xfId="1" applyNumberFormat="1" applyFont="1" applyFill="1" applyBorder="1" applyAlignment="1">
      <alignment horizontal="left"/>
    </xf>
    <xf numFmtId="9" fontId="2" fillId="0" borderId="0" xfId="0" applyNumberFormat="1" applyFont="1"/>
    <xf numFmtId="172" fontId="2" fillId="0" borderId="20" xfId="0" applyNumberFormat="1" applyFont="1" applyBorder="1"/>
    <xf numFmtId="167" fontId="2" fillId="2" borderId="3" xfId="1" applyNumberFormat="1" applyFont="1" applyFill="1" applyBorder="1"/>
    <xf numFmtId="0" fontId="3" fillId="2" borderId="2" xfId="0" applyFont="1" applyFill="1" applyBorder="1"/>
    <xf numFmtId="168" fontId="3" fillId="2" borderId="14" xfId="2" applyNumberFormat="1" applyFont="1" applyFill="1" applyBorder="1"/>
    <xf numFmtId="0" fontId="15" fillId="0" borderId="0" xfId="0" applyFont="1" applyAlignment="1">
      <alignment vertical="center"/>
    </xf>
    <xf numFmtId="0" fontId="16" fillId="2" borderId="0" xfId="0" applyFont="1" applyFill="1" applyAlignment="1">
      <alignment vertical="top"/>
    </xf>
    <xf numFmtId="170" fontId="2" fillId="0" borderId="7" xfId="3" applyNumberFormat="1" applyFont="1" applyFill="1" applyBorder="1" applyAlignment="1"/>
    <xf numFmtId="170" fontId="2" fillId="0" borderId="11" xfId="3" applyNumberFormat="1" applyFont="1" applyFill="1" applyBorder="1" applyAlignment="1"/>
    <xf numFmtId="173" fontId="3" fillId="2" borderId="11" xfId="2" applyNumberFormat="1" applyFont="1" applyFill="1" applyBorder="1"/>
    <xf numFmtId="173" fontId="3" fillId="2" borderId="9" xfId="2" applyNumberFormat="1" applyFont="1" applyFill="1" applyBorder="1"/>
    <xf numFmtId="0" fontId="2" fillId="2" borderId="0" xfId="0" applyFont="1" applyFill="1" applyAlignment="1">
      <alignment horizontal="left" indent="1"/>
    </xf>
    <xf numFmtId="164" fontId="2" fillId="0" borderId="4" xfId="1" applyNumberFormat="1" applyFont="1" applyBorder="1"/>
    <xf numFmtId="169" fontId="7" fillId="6" borderId="12" xfId="0" applyNumberFormat="1" applyFont="1" applyFill="1" applyBorder="1" applyAlignment="1">
      <alignment horizontal="center"/>
    </xf>
    <xf numFmtId="15" fontId="7" fillId="6" borderId="8" xfId="0" applyNumberFormat="1" applyFont="1" applyFill="1" applyBorder="1" applyAlignment="1">
      <alignment horizontal="center" wrapText="1"/>
    </xf>
    <xf numFmtId="169" fontId="7" fillId="6" borderId="9" xfId="0" applyNumberFormat="1" applyFont="1" applyFill="1" applyBorder="1" applyAlignment="1">
      <alignment horizontal="center" wrapText="1"/>
    </xf>
    <xf numFmtId="169" fontId="7" fillId="6" borderId="8" xfId="0" applyNumberFormat="1" applyFont="1" applyFill="1" applyBorder="1" applyAlignment="1">
      <alignment horizontal="center"/>
    </xf>
    <xf numFmtId="169" fontId="7" fillId="6" borderId="4" xfId="0" applyNumberFormat="1" applyFont="1" applyFill="1" applyBorder="1" applyAlignment="1">
      <alignment horizontal="center"/>
    </xf>
    <xf numFmtId="166" fontId="7" fillId="6" borderId="12" xfId="1" quotePrefix="1" applyNumberFormat="1" applyFont="1" applyFill="1" applyBorder="1" applyAlignment="1">
      <alignment horizontal="center"/>
    </xf>
    <xf numFmtId="169" fontId="7" fillId="6" borderId="4" xfId="0" applyNumberFormat="1" applyFont="1" applyFill="1" applyBorder="1" applyAlignment="1">
      <alignment horizontal="center" wrapText="1"/>
    </xf>
    <xf numFmtId="43" fontId="2" fillId="0" borderId="4" xfId="1" applyFont="1" applyBorder="1"/>
    <xf numFmtId="0" fontId="24" fillId="0" borderId="0" xfId="0" applyFont="1"/>
    <xf numFmtId="0" fontId="26" fillId="2" borderId="0" xfId="0" applyFont="1" applyFill="1"/>
    <xf numFmtId="43" fontId="26" fillId="2" borderId="0" xfId="0" applyNumberFormat="1" applyFont="1" applyFill="1"/>
    <xf numFmtId="0" fontId="22" fillId="0" borderId="0" xfId="0" applyFont="1" applyAlignment="1">
      <alignment vertical="top"/>
    </xf>
    <xf numFmtId="0" fontId="27" fillId="2" borderId="0" xfId="0" applyFont="1" applyFill="1"/>
    <xf numFmtId="0" fontId="28" fillId="0" borderId="0" xfId="0" applyFont="1"/>
    <xf numFmtId="0" fontId="27" fillId="0" borderId="0" xfId="0" applyFont="1" applyAlignment="1">
      <alignment vertical="center"/>
    </xf>
    <xf numFmtId="0" fontId="27" fillId="0" borderId="0" xfId="1" applyNumberFormat="1" applyFont="1" applyFill="1" applyAlignment="1"/>
    <xf numFmtId="0" fontId="25" fillId="2" borderId="0" xfId="0" applyFont="1" applyFill="1" applyAlignment="1">
      <alignment vertical="top"/>
    </xf>
    <xf numFmtId="0" fontId="30" fillId="2" borderId="0" xfId="0" applyFont="1" applyFill="1"/>
    <xf numFmtId="0" fontId="27" fillId="2" borderId="0" xfId="0" applyFont="1" applyFill="1" applyAlignment="1">
      <alignment vertical="top" wrapText="1"/>
    </xf>
    <xf numFmtId="0" fontId="28" fillId="2" borderId="0" xfId="0" applyFont="1" applyFill="1"/>
    <xf numFmtId="9" fontId="13" fillId="2" borderId="0" xfId="3" applyFont="1" applyFill="1" applyBorder="1"/>
    <xf numFmtId="0" fontId="13" fillId="0" borderId="0" xfId="0" applyFont="1"/>
    <xf numFmtId="0" fontId="27" fillId="2" borderId="0" xfId="0" applyFont="1" applyFill="1" applyAlignment="1">
      <alignment horizontal="left"/>
    </xf>
    <xf numFmtId="44" fontId="31" fillId="2" borderId="0" xfId="2" applyFont="1" applyFill="1" applyBorder="1"/>
    <xf numFmtId="0" fontId="27" fillId="0" borderId="0" xfId="0" applyFont="1"/>
    <xf numFmtId="0" fontId="22" fillId="0" borderId="0" xfId="0" applyFont="1" applyAlignment="1">
      <alignment vertical="center"/>
    </xf>
    <xf numFmtId="43" fontId="2" fillId="0" borderId="0" xfId="1" applyFont="1"/>
    <xf numFmtId="170" fontId="5" fillId="0" borderId="3" xfId="3" applyNumberFormat="1" applyFont="1" applyFill="1" applyBorder="1"/>
    <xf numFmtId="170" fontId="5" fillId="0" borderId="0" xfId="3" applyNumberFormat="1" applyFont="1" applyFill="1" applyBorder="1"/>
    <xf numFmtId="9" fontId="0" fillId="0" borderId="0" xfId="0" applyNumberFormat="1"/>
    <xf numFmtId="9" fontId="0" fillId="0" borderId="18" xfId="0" applyNumberFormat="1" applyBorder="1"/>
    <xf numFmtId="9" fontId="0" fillId="0" borderId="7" xfId="0" applyNumberFormat="1" applyBorder="1"/>
    <xf numFmtId="9" fontId="10" fillId="0" borderId="0" xfId="4" applyNumberFormat="1" applyFont="1"/>
    <xf numFmtId="9" fontId="17" fillId="2" borderId="0" xfId="4" applyNumberFormat="1" applyFont="1" applyFill="1"/>
    <xf numFmtId="9" fontId="17" fillId="2" borderId="3" xfId="4" applyNumberFormat="1" applyFont="1" applyFill="1" applyBorder="1"/>
    <xf numFmtId="0" fontId="22" fillId="0" borderId="0" xfId="0" applyFont="1" applyAlignment="1">
      <alignment horizontal="left" vertical="top" wrapText="1"/>
    </xf>
    <xf numFmtId="9" fontId="5" fillId="0" borderId="0" xfId="3" applyFont="1" applyFill="1" applyBorder="1"/>
    <xf numFmtId="9" fontId="2" fillId="0" borderId="4" xfId="3" applyFont="1" applyFill="1" applyBorder="1"/>
    <xf numFmtId="9" fontId="3" fillId="0" borderId="12" xfId="3" applyFont="1" applyFill="1" applyBorder="1"/>
    <xf numFmtId="9" fontId="6" fillId="0" borderId="0" xfId="3" applyFont="1" applyFill="1" applyBorder="1"/>
    <xf numFmtId="9" fontId="5" fillId="0" borderId="7" xfId="3" applyFont="1" applyFill="1" applyBorder="1"/>
    <xf numFmtId="9" fontId="5" fillId="0" borderId="11" xfId="3" applyFont="1" applyFill="1" applyBorder="1"/>
    <xf numFmtId="9" fontId="5" fillId="0" borderId="19" xfId="3" applyFont="1" applyFill="1" applyBorder="1"/>
    <xf numFmtId="9" fontId="5" fillId="0" borderId="9" xfId="3" applyFont="1" applyFill="1" applyBorder="1"/>
    <xf numFmtId="9" fontId="6" fillId="0" borderId="4" xfId="3" applyFont="1" applyFill="1" applyBorder="1"/>
    <xf numFmtId="9" fontId="6" fillId="0" borderId="13" xfId="3" applyFont="1" applyFill="1" applyBorder="1"/>
    <xf numFmtId="9" fontId="5" fillId="0" borderId="3" xfId="3" applyFont="1" applyFill="1" applyBorder="1" applyAlignment="1">
      <alignment horizontal="center"/>
    </xf>
    <xf numFmtId="9" fontId="5" fillId="0" borderId="7" xfId="3" applyFont="1" applyFill="1" applyBorder="1" applyAlignment="1">
      <alignment horizontal="center"/>
    </xf>
    <xf numFmtId="9" fontId="5" fillId="0" borderId="13" xfId="3" applyFont="1" applyFill="1" applyBorder="1" applyAlignment="1">
      <alignment horizontal="center"/>
    </xf>
    <xf numFmtId="9" fontId="5" fillId="0" borderId="0" xfId="3" applyFont="1" applyFill="1" applyBorder="1" applyAlignment="1">
      <alignment horizontal="right"/>
    </xf>
    <xf numFmtId="9" fontId="6" fillId="0" borderId="3" xfId="3" applyFont="1" applyFill="1" applyBorder="1"/>
    <xf numFmtId="0" fontId="9" fillId="0" borderId="0" xfId="0" applyFont="1" applyAlignment="1">
      <alignment horizontal="left" vertical="center"/>
    </xf>
    <xf numFmtId="0" fontId="2" fillId="0" borderId="0" xfId="0" applyFont="1" applyAlignment="1">
      <alignment vertical="center" wrapText="1"/>
    </xf>
    <xf numFmtId="0" fontId="10" fillId="0" borderId="0" xfId="0" applyFont="1" applyAlignment="1">
      <alignment horizontal="left" vertical="center" wrapText="1"/>
    </xf>
    <xf numFmtId="0" fontId="2" fillId="0" borderId="0" xfId="0" applyFont="1" applyAlignment="1">
      <alignment horizontal="right" vertical="center"/>
    </xf>
    <xf numFmtId="0" fontId="2" fillId="0" borderId="0" xfId="0" applyFont="1" applyAlignment="1">
      <alignment horizontal="left" vertical="center" wrapText="1"/>
    </xf>
    <xf numFmtId="0" fontId="10" fillId="0" borderId="0" xfId="0" applyFont="1" applyAlignment="1">
      <alignment vertical="center" wrapText="1"/>
    </xf>
    <xf numFmtId="0" fontId="10" fillId="0" borderId="0" xfId="0" applyFont="1" applyAlignment="1">
      <alignment horizontal="left" vertical="center"/>
    </xf>
    <xf numFmtId="0" fontId="10" fillId="2" borderId="0" xfId="0" applyFont="1" applyFill="1" applyAlignment="1">
      <alignment horizontal="left" indent="1"/>
    </xf>
    <xf numFmtId="0" fontId="3" fillId="2" borderId="6" xfId="0" applyFont="1" applyFill="1" applyBorder="1"/>
    <xf numFmtId="168" fontId="2" fillId="2" borderId="3" xfId="2" applyNumberFormat="1" applyFont="1" applyFill="1" applyBorder="1"/>
    <xf numFmtId="164" fontId="2" fillId="2" borderId="4" xfId="1" applyNumberFormat="1" applyFont="1" applyFill="1" applyBorder="1"/>
    <xf numFmtId="0" fontId="10" fillId="2" borderId="9" xfId="0" applyFont="1" applyFill="1" applyBorder="1" applyAlignment="1">
      <alignment horizontal="left" indent="1"/>
    </xf>
    <xf numFmtId="164" fontId="3" fillId="2" borderId="3" xfId="1" applyNumberFormat="1" applyFont="1" applyFill="1" applyBorder="1"/>
    <xf numFmtId="168" fontId="3" fillId="2" borderId="24" xfId="2" applyNumberFormat="1" applyFont="1" applyFill="1" applyBorder="1"/>
    <xf numFmtId="0" fontId="3" fillId="0" borderId="13" xfId="0" applyFont="1" applyBorder="1"/>
    <xf numFmtId="167" fontId="3" fillId="2" borderId="15" xfId="1" applyNumberFormat="1" applyFont="1" applyFill="1" applyBorder="1"/>
    <xf numFmtId="167" fontId="3" fillId="2" borderId="12" xfId="1" applyNumberFormat="1" applyFont="1" applyFill="1" applyBorder="1"/>
    <xf numFmtId="9" fontId="3" fillId="2" borderId="12" xfId="3" applyFont="1" applyFill="1" applyBorder="1"/>
    <xf numFmtId="9" fontId="3" fillId="7" borderId="15" xfId="3" applyFont="1" applyFill="1" applyBorder="1"/>
    <xf numFmtId="44" fontId="2" fillId="0" borderId="0" xfId="0" applyNumberFormat="1" applyFont="1"/>
    <xf numFmtId="9" fontId="2" fillId="0" borderId="0" xfId="3" applyFont="1"/>
    <xf numFmtId="170" fontId="2" fillId="0" borderId="0" xfId="3" applyNumberFormat="1" applyFont="1"/>
    <xf numFmtId="44" fontId="2" fillId="2" borderId="0" xfId="0" applyNumberFormat="1" applyFont="1" applyFill="1"/>
    <xf numFmtId="9" fontId="3" fillId="0" borderId="15" xfId="3" applyFont="1" applyFill="1" applyBorder="1"/>
    <xf numFmtId="10" fontId="2" fillId="2" borderId="0" xfId="3" applyNumberFormat="1" applyFont="1" applyFill="1"/>
    <xf numFmtId="9" fontId="3" fillId="0" borderId="15" xfId="3" applyFont="1" applyFill="1" applyBorder="1" applyAlignment="1">
      <alignment horizontal="right"/>
    </xf>
    <xf numFmtId="0" fontId="21" fillId="0" borderId="0" xfId="0" applyFont="1" applyAlignment="1">
      <alignment horizontal="left" vertical="center" wrapText="1"/>
    </xf>
    <xf numFmtId="0" fontId="14" fillId="0" borderId="0" xfId="0" applyFont="1" applyAlignment="1">
      <alignment horizontal="left" vertical="center" wrapText="1"/>
    </xf>
    <xf numFmtId="0" fontId="39" fillId="2" borderId="0" xfId="0" applyFont="1" applyFill="1"/>
    <xf numFmtId="169" fontId="40" fillId="6" borderId="12" xfId="0" applyNumberFormat="1" applyFont="1" applyFill="1" applyBorder="1" applyAlignment="1">
      <alignment horizontal="center"/>
    </xf>
    <xf numFmtId="169" fontId="41" fillId="0" borderId="12" xfId="0" applyNumberFormat="1" applyFont="1" applyBorder="1" applyAlignment="1">
      <alignment horizontal="center"/>
    </xf>
    <xf numFmtId="168" fontId="5" fillId="0" borderId="3" xfId="2" applyNumberFormat="1" applyFont="1" applyFill="1" applyBorder="1" applyAlignment="1">
      <alignment horizontal="center"/>
    </xf>
    <xf numFmtId="164" fontId="2" fillId="0" borderId="8" xfId="1" applyNumberFormat="1" applyFont="1" applyFill="1" applyBorder="1"/>
    <xf numFmtId="168" fontId="3" fillId="2" borderId="25" xfId="2" applyNumberFormat="1" applyFont="1" applyFill="1" applyBorder="1"/>
    <xf numFmtId="167" fontId="2" fillId="2" borderId="0" xfId="0" applyNumberFormat="1" applyFont="1" applyFill="1"/>
    <xf numFmtId="165" fontId="2" fillId="2" borderId="0" xfId="0" applyNumberFormat="1" applyFont="1" applyFill="1"/>
    <xf numFmtId="168" fontId="3" fillId="2" borderId="26" xfId="2" applyNumberFormat="1" applyFont="1" applyFill="1" applyBorder="1"/>
    <xf numFmtId="166" fontId="2" fillId="0" borderId="18" xfId="1" applyNumberFormat="1" applyFont="1" applyFill="1" applyBorder="1" applyAlignment="1"/>
    <xf numFmtId="166" fontId="2" fillId="0" borderId="5" xfId="1" applyNumberFormat="1" applyFont="1" applyFill="1" applyBorder="1" applyAlignment="1"/>
    <xf numFmtId="166" fontId="2" fillId="0" borderId="8" xfId="1" applyNumberFormat="1" applyFont="1" applyFill="1" applyBorder="1" applyAlignment="1"/>
    <xf numFmtId="0" fontId="2" fillId="0" borderId="0" xfId="1" applyNumberFormat="1" applyFont="1" applyFill="1" applyAlignment="1">
      <alignment horizontal="left" indent="1"/>
    </xf>
    <xf numFmtId="0" fontId="2" fillId="0" borderId="0" xfId="1" applyNumberFormat="1" applyFont="1" applyFill="1" applyAlignment="1">
      <alignment horizontal="left" wrapText="1" indent="1"/>
    </xf>
    <xf numFmtId="0" fontId="5" fillId="2" borderId="1" xfId="1" applyNumberFormat="1" applyFont="1" applyFill="1" applyBorder="1" applyAlignment="1">
      <alignment horizontal="left" indent="1"/>
    </xf>
    <xf numFmtId="0" fontId="2" fillId="0" borderId="0" xfId="0" applyFont="1" applyAlignment="1">
      <alignment horizontal="left" indent="1"/>
    </xf>
    <xf numFmtId="0" fontId="10" fillId="0" borderId="0" xfId="0" applyFont="1" applyAlignment="1">
      <alignment horizontal="left" indent="1"/>
    </xf>
    <xf numFmtId="167" fontId="5" fillId="0" borderId="11" xfId="0" applyNumberFormat="1" applyFont="1" applyBorder="1" applyAlignment="1">
      <alignment horizontal="center"/>
    </xf>
    <xf numFmtId="166" fontId="7" fillId="6" borderId="20" xfId="1" quotePrefix="1" applyNumberFormat="1" applyFont="1" applyFill="1" applyBorder="1" applyAlignment="1">
      <alignment horizontal="center"/>
    </xf>
    <xf numFmtId="167" fontId="3" fillId="0" borderId="12" xfId="1" applyNumberFormat="1" applyFont="1" applyFill="1" applyBorder="1"/>
    <xf numFmtId="44" fontId="43" fillId="2" borderId="0" xfId="0" applyNumberFormat="1" applyFont="1" applyFill="1"/>
    <xf numFmtId="167" fontId="43" fillId="2" borderId="0" xfId="1" applyNumberFormat="1" applyFont="1" applyFill="1" applyBorder="1"/>
    <xf numFmtId="164" fontId="43" fillId="2" borderId="0" xfId="1" applyNumberFormat="1" applyFont="1" applyFill="1" applyBorder="1"/>
    <xf numFmtId="167" fontId="44" fillId="0" borderId="0" xfId="1" applyNumberFormat="1" applyFont="1" applyBorder="1"/>
    <xf numFmtId="9" fontId="44" fillId="0" borderId="0" xfId="3" applyFont="1" applyBorder="1" applyAlignment="1">
      <alignment horizontal="right"/>
    </xf>
    <xf numFmtId="0" fontId="10" fillId="0" borderId="0" xfId="0" applyFont="1" applyAlignment="1">
      <alignment horizontal="left" vertical="top" wrapText="1"/>
    </xf>
    <xf numFmtId="0" fontId="2" fillId="0" borderId="0" xfId="0" applyFont="1" applyAlignment="1">
      <alignment horizontal="left" vertical="top" wrapText="1"/>
    </xf>
    <xf numFmtId="0" fontId="32" fillId="0" borderId="0" xfId="0" applyFont="1" applyAlignment="1">
      <alignment horizontal="left" vertical="top" wrapText="1"/>
    </xf>
    <xf numFmtId="0" fontId="2" fillId="0" borderId="0" xfId="0" applyFont="1" applyAlignment="1">
      <alignment horizontal="left" vertical="center" wrapText="1"/>
    </xf>
    <xf numFmtId="0" fontId="10"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20" fillId="0" borderId="0" xfId="0" applyFont="1" applyAlignment="1">
      <alignment horizontal="left" vertical="top" wrapText="1"/>
    </xf>
    <xf numFmtId="0" fontId="25" fillId="2" borderId="0" xfId="0" applyFont="1" applyFill="1" applyAlignment="1">
      <alignment horizontal="left" vertical="top" wrapText="1"/>
    </xf>
    <xf numFmtId="0" fontId="3" fillId="0" borderId="1" xfId="0" applyFont="1" applyBorder="1" applyAlignment="1">
      <alignment horizontal="center"/>
    </xf>
    <xf numFmtId="0" fontId="3" fillId="2" borderId="1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24" fillId="0" borderId="0" xfId="0" applyFont="1" applyAlignment="1">
      <alignment horizontal="left"/>
    </xf>
    <xf numFmtId="0" fontId="23" fillId="0" borderId="0" xfId="0" applyFont="1" applyAlignment="1">
      <alignment horizontal="left" vertical="top" wrapText="1"/>
    </xf>
    <xf numFmtId="0" fontId="25" fillId="0" borderId="0" xfId="0" applyFont="1" applyAlignment="1">
      <alignment horizontal="left" vertical="top" wrapText="1"/>
    </xf>
    <xf numFmtId="0" fontId="22" fillId="0" borderId="0" xfId="0" applyFont="1" applyAlignment="1">
      <alignment horizontal="left" vertical="top" wrapText="1"/>
    </xf>
    <xf numFmtId="0" fontId="28" fillId="0" borderId="0" xfId="0" applyFont="1" applyAlignment="1">
      <alignment horizontal="left"/>
    </xf>
  </cellXfs>
  <cellStyles count="16">
    <cellStyle name="Comma" xfId="1" builtinId="3"/>
    <cellStyle name="Comma [0] 2" xfId="9" xr:uid="{00000000-0005-0000-0000-000005000000}"/>
    <cellStyle name="Comma 2" xfId="8" xr:uid="{00000000-0005-0000-0000-000004000000}"/>
    <cellStyle name="Currency" xfId="2" builtinId="4"/>
    <cellStyle name="Currency [0] 2" xfId="7" xr:uid="{00000000-0005-0000-0000-000003000000}"/>
    <cellStyle name="Currency 2" xfId="6" xr:uid="{00000000-0005-0000-0000-000002000000}"/>
    <cellStyle name="Heading 1 2" xfId="13" xr:uid="{D0BF59FC-95FF-4964-A35A-4D1690542EF5}"/>
    <cellStyle name="Heading 2 2" xfId="14" xr:uid="{53174F53-8236-46BF-A172-61C3542396A2}"/>
    <cellStyle name="Heading 3 2" xfId="15" xr:uid="{F08FAF13-8FF8-46DF-9D3D-51C3F289B360}"/>
    <cellStyle name="Normal" xfId="0" builtinId="0"/>
    <cellStyle name="Normal 2" xfId="4" xr:uid="{F3256A0C-B9B1-4326-8C83-BBFAEFC92550}"/>
    <cellStyle name="Normal 2 2" xfId="12" xr:uid="{FF5FDCD5-F78E-4AE4-AD05-29FAEF2ADF59}"/>
    <cellStyle name="Normal 3" xfId="10" xr:uid="{672BDEA9-C6C8-461A-8208-0908A4DA0A81}"/>
    <cellStyle name="Percent" xfId="3" builtinId="5"/>
    <cellStyle name="Percent 2" xfId="5" xr:uid="{00000000-0005-0000-0000-000001000000}"/>
    <cellStyle name="Table (Normal)" xfId="11" xr:uid="{4B7F554C-0399-49D2-AA0D-8766BAC1655E}"/>
  </cellStyles>
  <dxfs count="0"/>
  <tableStyles count="0" defaultTableStyle="TableStyleMedium2" defaultPivotStyle="PivotStyleLight16"/>
  <colors>
    <mruColors>
      <color rgb="FF1D1740"/>
      <color rgb="FFE4002B"/>
      <color rgb="FFFFFFC5"/>
      <color rgb="FF0093AD"/>
      <color rgb="FF545859"/>
      <color rgb="FF969696"/>
      <color rgb="FF696B6B"/>
      <color rgb="FFE40521"/>
      <color rgb="FFE42B00"/>
      <color rgb="FFFD21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C91"/>
  <sheetViews>
    <sheetView showGridLines="0" zoomScale="80" zoomScaleNormal="80" workbookViewId="0">
      <selection activeCell="A14" sqref="A14"/>
    </sheetView>
  </sheetViews>
  <sheetFormatPr defaultColWidth="9.26953125" defaultRowHeight="14.25" customHeight="1" x14ac:dyDescent="0.3"/>
  <cols>
    <col min="1" max="1" width="6.54296875" style="1" customWidth="1"/>
    <col min="2" max="2" width="150.7265625" style="1" customWidth="1"/>
    <col min="3" max="3" width="35.54296875" style="1" bestFit="1" customWidth="1"/>
    <col min="4" max="16384" width="9.26953125" style="1"/>
  </cols>
  <sheetData>
    <row r="1" spans="1:3" s="172" customFormat="1" ht="14.25" customHeight="1" x14ac:dyDescent="0.35">
      <c r="A1" s="362" t="s">
        <v>0</v>
      </c>
      <c r="B1" s="363"/>
      <c r="C1" s="199"/>
    </row>
    <row r="2" spans="1:3" ht="14.25" customHeight="1" x14ac:dyDescent="0.3">
      <c r="A2" s="362"/>
      <c r="B2" s="363"/>
      <c r="C2" s="130"/>
    </row>
    <row r="3" spans="1:3" ht="14.25" customHeight="1" x14ac:dyDescent="0.3">
      <c r="A3" s="362" t="s">
        <v>1</v>
      </c>
      <c r="B3" s="363"/>
      <c r="C3" s="130"/>
    </row>
    <row r="4" spans="1:3" ht="14.25" customHeight="1" x14ac:dyDescent="0.3">
      <c r="A4" s="415" t="s">
        <v>261</v>
      </c>
      <c r="B4" s="415"/>
      <c r="C4" s="130"/>
    </row>
    <row r="5" spans="1:3" ht="14.25" customHeight="1" x14ac:dyDescent="0.3">
      <c r="A5" s="415"/>
      <c r="B5" s="415"/>
      <c r="C5" s="130"/>
    </row>
    <row r="6" spans="1:3" ht="14.25" customHeight="1" x14ac:dyDescent="0.3">
      <c r="A6" s="415"/>
      <c r="B6" s="415"/>
      <c r="C6" s="130"/>
    </row>
    <row r="7" spans="1:3" ht="14.25" customHeight="1" x14ac:dyDescent="0.3">
      <c r="A7" s="415"/>
      <c r="B7" s="415"/>
      <c r="C7" s="130"/>
    </row>
    <row r="8" spans="1:3" ht="14.25" customHeight="1" x14ac:dyDescent="0.3">
      <c r="A8" s="415"/>
      <c r="B8" s="415"/>
      <c r="C8" s="130"/>
    </row>
    <row r="9" spans="1:3" ht="14.25" customHeight="1" x14ac:dyDescent="0.3">
      <c r="A9" s="415"/>
      <c r="B9" s="415"/>
      <c r="C9" s="130"/>
    </row>
    <row r="10" spans="1:3" ht="14.25" customHeight="1" x14ac:dyDescent="0.3">
      <c r="A10" s="364"/>
      <c r="B10" s="364"/>
      <c r="C10" s="130"/>
    </row>
    <row r="11" spans="1:3" ht="14.25" customHeight="1" x14ac:dyDescent="0.3">
      <c r="A11" s="362" t="s">
        <v>2</v>
      </c>
      <c r="B11" s="363"/>
      <c r="C11" s="130"/>
    </row>
    <row r="12" spans="1:3" ht="14.25" customHeight="1" x14ac:dyDescent="0.3">
      <c r="A12" s="419" t="s">
        <v>3</v>
      </c>
      <c r="B12" s="419"/>
      <c r="C12" s="130"/>
    </row>
    <row r="13" spans="1:3" ht="14.25" customHeight="1" x14ac:dyDescent="0.3">
      <c r="A13" s="363" t="s">
        <v>4</v>
      </c>
      <c r="B13" s="363"/>
      <c r="C13" s="130"/>
    </row>
    <row r="14" spans="1:3" ht="14.25" customHeight="1" x14ac:dyDescent="0.3">
      <c r="A14" s="365" t="s">
        <v>5</v>
      </c>
      <c r="B14" s="114" t="s">
        <v>6</v>
      </c>
    </row>
    <row r="15" spans="1:3" ht="14.25" customHeight="1" x14ac:dyDescent="0.3">
      <c r="A15" s="365" t="s">
        <v>7</v>
      </c>
      <c r="B15" s="114" t="s">
        <v>8</v>
      </c>
    </row>
    <row r="16" spans="1:3" ht="14.25" customHeight="1" x14ac:dyDescent="0.3">
      <c r="A16" s="365" t="s">
        <v>9</v>
      </c>
      <c r="B16" s="114" t="s">
        <v>256</v>
      </c>
    </row>
    <row r="17" spans="1:3" ht="14.25" customHeight="1" x14ac:dyDescent="0.3">
      <c r="A17" s="365" t="s">
        <v>10</v>
      </c>
      <c r="B17" s="114" t="s">
        <v>275</v>
      </c>
    </row>
    <row r="18" spans="1:3" ht="14.25" customHeight="1" x14ac:dyDescent="0.3">
      <c r="A18" s="365" t="s">
        <v>11</v>
      </c>
      <c r="B18" s="114" t="s">
        <v>12</v>
      </c>
    </row>
    <row r="19" spans="1:3" ht="14.25" customHeight="1" x14ac:dyDescent="0.3">
      <c r="A19" s="365" t="s">
        <v>13</v>
      </c>
      <c r="B19" s="114" t="s">
        <v>14</v>
      </c>
    </row>
    <row r="20" spans="1:3" ht="14.25" customHeight="1" x14ac:dyDescent="0.3">
      <c r="A20" s="114" t="s">
        <v>4</v>
      </c>
      <c r="B20" s="114"/>
    </row>
    <row r="21" spans="1:3" ht="14.25" customHeight="1" x14ac:dyDescent="0.3">
      <c r="A21" s="416" t="s">
        <v>241</v>
      </c>
      <c r="B21" s="416"/>
      <c r="C21" s="129"/>
    </row>
    <row r="22" spans="1:3" ht="14.25" customHeight="1" x14ac:dyDescent="0.3">
      <c r="A22" s="416"/>
      <c r="B22" s="416"/>
      <c r="C22" s="129"/>
    </row>
    <row r="23" spans="1:3" ht="14.25" customHeight="1" x14ac:dyDescent="0.3">
      <c r="A23" s="416"/>
      <c r="B23" s="416"/>
      <c r="C23" s="129"/>
    </row>
    <row r="24" spans="1:3" ht="14.25" customHeight="1" x14ac:dyDescent="0.3">
      <c r="A24" s="416"/>
      <c r="B24" s="416"/>
      <c r="C24" s="129"/>
    </row>
    <row r="25" spans="1:3" ht="14.25" customHeight="1" x14ac:dyDescent="0.3">
      <c r="A25" s="416"/>
      <c r="B25" s="416"/>
      <c r="C25" s="129"/>
    </row>
    <row r="26" spans="1:3" ht="14.25" customHeight="1" x14ac:dyDescent="0.3">
      <c r="A26" s="114"/>
      <c r="B26" s="114"/>
    </row>
    <row r="27" spans="1:3" ht="14.25" customHeight="1" x14ac:dyDescent="0.3">
      <c r="A27" s="416" t="s">
        <v>15</v>
      </c>
      <c r="B27" s="416"/>
    </row>
    <row r="28" spans="1:3" ht="14.25" customHeight="1" x14ac:dyDescent="0.3">
      <c r="A28" s="416"/>
      <c r="B28" s="416"/>
    </row>
    <row r="29" spans="1:3" ht="14.25" customHeight="1" x14ac:dyDescent="0.3">
      <c r="A29" s="416"/>
      <c r="B29" s="416"/>
    </row>
    <row r="30" spans="1:3" ht="14.25" customHeight="1" x14ac:dyDescent="0.3">
      <c r="A30" s="114" t="s">
        <v>4</v>
      </c>
      <c r="B30" s="114"/>
    </row>
    <row r="31" spans="1:3" ht="14.25" customHeight="1" x14ac:dyDescent="0.3">
      <c r="A31" s="415" t="s">
        <v>306</v>
      </c>
      <c r="B31" s="417"/>
    </row>
    <row r="32" spans="1:3" ht="14.25" customHeight="1" x14ac:dyDescent="0.3">
      <c r="A32" s="417"/>
      <c r="B32" s="417"/>
    </row>
    <row r="33" spans="1:2" ht="14.25" customHeight="1" x14ac:dyDescent="0.3">
      <c r="A33" s="417"/>
      <c r="B33" s="417"/>
    </row>
    <row r="34" spans="1:2" ht="14.25" customHeight="1" x14ac:dyDescent="0.3">
      <c r="A34" s="417"/>
      <c r="B34" s="417"/>
    </row>
    <row r="35" spans="1:2" ht="14.25" customHeight="1" x14ac:dyDescent="0.3">
      <c r="A35" s="417"/>
      <c r="B35" s="417"/>
    </row>
    <row r="36" spans="1:2" ht="14.25" customHeight="1" x14ac:dyDescent="0.3">
      <c r="A36" s="417"/>
      <c r="B36" s="417"/>
    </row>
    <row r="37" spans="1:2" ht="14.25" customHeight="1" x14ac:dyDescent="0.3">
      <c r="A37" s="114"/>
      <c r="B37" s="114"/>
    </row>
    <row r="38" spans="1:2" ht="14.25" customHeight="1" x14ac:dyDescent="0.3">
      <c r="A38" s="415" t="s">
        <v>294</v>
      </c>
      <c r="B38" s="415"/>
    </row>
    <row r="39" spans="1:2" ht="14.25" customHeight="1" x14ac:dyDescent="0.3">
      <c r="A39" s="415"/>
      <c r="B39" s="415"/>
    </row>
    <row r="40" spans="1:2" ht="14.25" customHeight="1" x14ac:dyDescent="0.3">
      <c r="A40" s="415"/>
      <c r="B40" s="415"/>
    </row>
    <row r="41" spans="1:2" ht="14.25" customHeight="1" x14ac:dyDescent="0.3">
      <c r="A41" s="415"/>
      <c r="B41" s="415"/>
    </row>
    <row r="42" spans="1:2" ht="14.25" customHeight="1" x14ac:dyDescent="0.3">
      <c r="A42" s="415"/>
      <c r="B42" s="415"/>
    </row>
    <row r="43" spans="1:2" ht="14" x14ac:dyDescent="0.3">
      <c r="A43" s="415"/>
      <c r="B43" s="415"/>
    </row>
    <row r="44" spans="1:2" ht="14.25" customHeight="1" x14ac:dyDescent="0.3">
      <c r="A44" s="364"/>
      <c r="B44" s="366"/>
    </row>
    <row r="45" spans="1:2" ht="14.25" customHeight="1" x14ac:dyDescent="0.3">
      <c r="A45" s="415" t="s">
        <v>307</v>
      </c>
      <c r="B45" s="415"/>
    </row>
    <row r="46" spans="1:2" ht="14.25" customHeight="1" x14ac:dyDescent="0.3">
      <c r="A46" s="415"/>
      <c r="B46" s="415"/>
    </row>
    <row r="47" spans="1:2" ht="14.25" customHeight="1" x14ac:dyDescent="0.3">
      <c r="A47" s="415"/>
      <c r="B47" s="415"/>
    </row>
    <row r="48" spans="1:2" ht="14.25" customHeight="1" x14ac:dyDescent="0.3">
      <c r="A48" s="415"/>
      <c r="B48" s="415"/>
    </row>
    <row r="49" spans="1:2" ht="14.25" customHeight="1" x14ac:dyDescent="0.3">
      <c r="A49" s="415"/>
      <c r="B49" s="415"/>
    </row>
    <row r="50" spans="1:2" ht="14.25" customHeight="1" x14ac:dyDescent="0.3">
      <c r="A50" s="415"/>
      <c r="B50" s="415"/>
    </row>
    <row r="51" spans="1:2" ht="14.25" customHeight="1" x14ac:dyDescent="0.3">
      <c r="A51" s="367"/>
      <c r="B51" s="367"/>
    </row>
    <row r="52" spans="1:2" ht="14.25" customHeight="1" x14ac:dyDescent="0.3">
      <c r="A52" s="424" t="s">
        <v>287</v>
      </c>
      <c r="B52" s="424"/>
    </row>
    <row r="53" spans="1:2" ht="14.25" customHeight="1" x14ac:dyDescent="0.3">
      <c r="A53" s="424"/>
      <c r="B53" s="424"/>
    </row>
    <row r="54" spans="1:2" ht="14.25" customHeight="1" x14ac:dyDescent="0.3">
      <c r="A54" s="424"/>
      <c r="B54" s="424"/>
    </row>
    <row r="55" spans="1:2" ht="14.25" customHeight="1" x14ac:dyDescent="0.3">
      <c r="A55" s="114"/>
      <c r="B55" s="114"/>
    </row>
    <row r="56" spans="1:2" ht="14.25" customHeight="1" x14ac:dyDescent="0.3">
      <c r="A56" s="415" t="s">
        <v>16</v>
      </c>
      <c r="B56" s="415"/>
    </row>
    <row r="57" spans="1:2" ht="14.25" customHeight="1" x14ac:dyDescent="0.3">
      <c r="A57" s="415"/>
      <c r="B57" s="415"/>
    </row>
    <row r="58" spans="1:2" ht="14.25" customHeight="1" x14ac:dyDescent="0.3">
      <c r="A58" s="415"/>
      <c r="B58" s="415"/>
    </row>
    <row r="59" spans="1:2" ht="14.25" customHeight="1" x14ac:dyDescent="0.3">
      <c r="A59" s="364"/>
      <c r="B59" s="366"/>
    </row>
    <row r="60" spans="1:2" ht="14.25" customHeight="1" x14ac:dyDescent="0.3">
      <c r="A60" s="420" t="s">
        <v>267</v>
      </c>
      <c r="B60" s="419"/>
    </row>
    <row r="61" spans="1:2" ht="14.25" customHeight="1" x14ac:dyDescent="0.3">
      <c r="A61" s="368"/>
      <c r="B61" s="368"/>
    </row>
    <row r="62" spans="1:2" ht="14.25" customHeight="1" x14ac:dyDescent="0.3">
      <c r="A62" s="368"/>
      <c r="B62" s="368"/>
    </row>
    <row r="63" spans="1:2" ht="14.25" customHeight="1" x14ac:dyDescent="0.3">
      <c r="A63" s="421" t="s">
        <v>17</v>
      </c>
      <c r="B63" s="421"/>
    </row>
    <row r="64" spans="1:2" ht="14.25" customHeight="1" x14ac:dyDescent="0.3">
      <c r="A64" s="388"/>
      <c r="B64" s="388"/>
    </row>
    <row r="65" spans="1:2" ht="14.15" customHeight="1" x14ac:dyDescent="0.3">
      <c r="A65" s="422" t="s">
        <v>308</v>
      </c>
      <c r="B65" s="423"/>
    </row>
    <row r="66" spans="1:2" ht="14.15" customHeight="1" x14ac:dyDescent="0.3">
      <c r="A66" s="389"/>
      <c r="B66" s="364"/>
    </row>
    <row r="67" spans="1:2" ht="14.25" customHeight="1" x14ac:dyDescent="0.3">
      <c r="A67" s="423" t="s">
        <v>309</v>
      </c>
      <c r="B67" s="423"/>
    </row>
    <row r="68" spans="1:2" ht="14.25" customHeight="1" x14ac:dyDescent="0.3">
      <c r="A68" s="364"/>
      <c r="B68" s="364"/>
    </row>
    <row r="69" spans="1:2" ht="14.25" customHeight="1" x14ac:dyDescent="0.3">
      <c r="A69" s="423" t="s">
        <v>310</v>
      </c>
      <c r="B69" s="423"/>
    </row>
    <row r="70" spans="1:2" ht="14.25" customHeight="1" x14ac:dyDescent="0.3">
      <c r="A70" s="423"/>
      <c r="B70" s="423"/>
    </row>
    <row r="71" spans="1:2" ht="14.25" customHeight="1" x14ac:dyDescent="0.3">
      <c r="A71" s="364"/>
      <c r="B71" s="364"/>
    </row>
    <row r="72" spans="1:2" ht="14.25" customHeight="1" x14ac:dyDescent="0.3">
      <c r="A72" s="422" t="s">
        <v>288</v>
      </c>
      <c r="B72" s="423"/>
    </row>
    <row r="73" spans="1:2" ht="14.25" customHeight="1" x14ac:dyDescent="0.3">
      <c r="A73" s="364"/>
      <c r="B73" s="364"/>
    </row>
    <row r="74" spans="1:2" ht="14.25" customHeight="1" x14ac:dyDescent="0.3">
      <c r="A74" s="423" t="s">
        <v>311</v>
      </c>
      <c r="B74" s="423"/>
    </row>
    <row r="75" spans="1:2" ht="14.25" customHeight="1" x14ac:dyDescent="0.3">
      <c r="A75" s="423"/>
      <c r="B75" s="423"/>
    </row>
    <row r="76" spans="1:2" ht="14.25" customHeight="1" x14ac:dyDescent="0.3">
      <c r="A76" s="423"/>
      <c r="B76" s="423"/>
    </row>
    <row r="77" spans="1:2" ht="14.25" customHeight="1" x14ac:dyDescent="0.3">
      <c r="A77" s="364"/>
      <c r="B77" s="364"/>
    </row>
    <row r="78" spans="1:2" ht="14.25" customHeight="1" x14ac:dyDescent="0.3">
      <c r="A78" s="423" t="s">
        <v>312</v>
      </c>
      <c r="B78" s="423"/>
    </row>
    <row r="79" spans="1:2" ht="14.25" customHeight="1" x14ac:dyDescent="0.3">
      <c r="A79" s="423"/>
      <c r="B79" s="423"/>
    </row>
    <row r="80" spans="1:2" ht="14.25" customHeight="1" x14ac:dyDescent="0.3">
      <c r="A80" s="423"/>
      <c r="B80" s="423"/>
    </row>
    <row r="81" spans="1:2" ht="14.25" customHeight="1" x14ac:dyDescent="0.3">
      <c r="A81" s="423"/>
      <c r="B81" s="423"/>
    </row>
    <row r="82" spans="1:2" ht="14.25" customHeight="1" x14ac:dyDescent="0.3">
      <c r="A82" s="423"/>
      <c r="B82" s="423"/>
    </row>
    <row r="83" spans="1:2" ht="14.25" customHeight="1" x14ac:dyDescent="0.3">
      <c r="A83" s="423"/>
      <c r="B83" s="423"/>
    </row>
    <row r="84" spans="1:2" ht="14.25" customHeight="1" x14ac:dyDescent="0.3">
      <c r="A84" s="364"/>
      <c r="B84" s="364"/>
    </row>
    <row r="85" spans="1:2" ht="14.25" customHeight="1" x14ac:dyDescent="0.3">
      <c r="A85" s="418" t="s">
        <v>313</v>
      </c>
      <c r="B85" s="418"/>
    </row>
    <row r="86" spans="1:2" ht="14.25" customHeight="1" x14ac:dyDescent="0.3">
      <c r="A86" s="418"/>
      <c r="B86" s="418"/>
    </row>
    <row r="87" spans="1:2" ht="14.25" customHeight="1" x14ac:dyDescent="0.3">
      <c r="A87" s="418"/>
      <c r="B87" s="418"/>
    </row>
    <row r="88" spans="1:2" ht="14.25" customHeight="1" x14ac:dyDescent="0.3">
      <c r="A88" s="418"/>
      <c r="B88" s="418"/>
    </row>
    <row r="89" spans="1:2" ht="14.25" customHeight="1" x14ac:dyDescent="0.3">
      <c r="A89" s="114"/>
      <c r="B89" s="114"/>
    </row>
    <row r="90" spans="1:2" ht="14.25" customHeight="1" x14ac:dyDescent="0.3">
      <c r="A90" s="418" t="s">
        <v>18</v>
      </c>
      <c r="B90" s="418"/>
    </row>
    <row r="91" spans="1:2" ht="14.25" customHeight="1" x14ac:dyDescent="0.3">
      <c r="A91" s="172"/>
      <c r="B91" s="172"/>
    </row>
  </sheetData>
  <mergeCells count="19">
    <mergeCell ref="A90:B90"/>
    <mergeCell ref="A12:B12"/>
    <mergeCell ref="A60:B60"/>
    <mergeCell ref="A63:B63"/>
    <mergeCell ref="A85:B88"/>
    <mergeCell ref="A65:B65"/>
    <mergeCell ref="A67:B67"/>
    <mergeCell ref="A72:B72"/>
    <mergeCell ref="A74:B76"/>
    <mergeCell ref="A45:B50"/>
    <mergeCell ref="A52:B54"/>
    <mergeCell ref="A56:B58"/>
    <mergeCell ref="A69:B70"/>
    <mergeCell ref="A78:B83"/>
    <mergeCell ref="A4:B9"/>
    <mergeCell ref="A21:B25"/>
    <mergeCell ref="A27:B29"/>
    <mergeCell ref="A31:B36"/>
    <mergeCell ref="A38:B43"/>
  </mergeCells>
  <pageMargins left="0.25" right="0.25" top="0.75" bottom="0.75" header="0.3" footer="0.3"/>
  <pageSetup scale="3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X691"/>
  <sheetViews>
    <sheetView showGridLines="0" zoomScale="80" zoomScaleNormal="80" workbookViewId="0">
      <pane xSplit="2" ySplit="5" topLeftCell="AN6" activePane="bottomRight" state="frozen"/>
      <selection activeCell="A14" sqref="A14"/>
      <selection pane="topRight" activeCell="A14" sqref="A14"/>
      <selection pane="bottomLeft" activeCell="A14" sqref="A14"/>
      <selection pane="bottomRight" activeCell="A14" sqref="A14"/>
    </sheetView>
  </sheetViews>
  <sheetFormatPr defaultColWidth="9.26953125" defaultRowHeight="14" outlineLevelRow="1" outlineLevelCol="1" x14ac:dyDescent="0.3"/>
  <cols>
    <col min="1" max="1" width="9.26953125" style="63"/>
    <col min="2" max="2" width="53.453125" style="64" customWidth="1"/>
    <col min="3" max="4" width="23.7265625" style="63" hidden="1" customWidth="1" outlineLevel="1"/>
    <col min="5" max="5" width="23.7265625" style="63" hidden="1" customWidth="1" outlineLevel="1" collapsed="1"/>
    <col min="6" max="8" width="23.7265625" style="63" hidden="1" customWidth="1" outlineLevel="1"/>
    <col min="9" max="9" width="23.7265625" style="63" hidden="1" customWidth="1" outlineLevel="1" collapsed="1"/>
    <col min="10" max="10" width="23.7265625" style="63" hidden="1" customWidth="1" outlineLevel="1"/>
    <col min="11" max="11" width="23.7265625" style="63" hidden="1" customWidth="1" outlineLevel="1" collapsed="1"/>
    <col min="12" max="13" width="23.7265625" style="63" hidden="1" customWidth="1" outlineLevel="1"/>
    <col min="14" max="14" width="23.7265625" style="63" hidden="1" customWidth="1" outlineLevel="1" collapsed="1"/>
    <col min="15" max="36" width="23.7265625" style="63" hidden="1" customWidth="1" outlineLevel="1"/>
    <col min="37" max="38" width="24.1796875" style="63" hidden="1" customWidth="1" outlineLevel="1"/>
    <col min="39" max="39" width="23.7265625" style="63" hidden="1" customWidth="1" outlineLevel="1"/>
    <col min="40" max="40" width="23.7265625" style="63" customWidth="1" collapsed="1"/>
    <col min="41" max="41" width="23.7265625" style="63" customWidth="1"/>
    <col min="42" max="43" width="23.7265625" style="63" hidden="1" customWidth="1" outlineLevel="1"/>
    <col min="44" max="46" width="24.1796875" style="63" hidden="1" customWidth="1" outlineLevel="1"/>
    <col min="47" max="47" width="24.1796875" style="63" customWidth="1" collapsed="1"/>
    <col min="48" max="48" width="24.1796875" style="63" customWidth="1"/>
    <col min="49" max="49" width="9.26953125" style="63"/>
    <col min="50" max="50" width="24.1796875" style="63" customWidth="1"/>
    <col min="51" max="16384" width="9.26953125" style="63"/>
  </cols>
  <sheetData>
    <row r="1" spans="1:50" ht="16" customHeight="1" x14ac:dyDescent="0.3">
      <c r="A1" s="10" t="s">
        <v>254</v>
      </c>
    </row>
    <row r="2" spans="1:50" ht="16" customHeight="1" x14ac:dyDescent="0.3">
      <c r="A2" s="3" t="s">
        <v>83</v>
      </c>
    </row>
    <row r="3" spans="1:50" ht="16" customHeight="1" x14ac:dyDescent="0.3"/>
    <row r="4" spans="1:50" ht="16" customHeight="1" x14ac:dyDescent="0.3">
      <c r="B4" s="10"/>
      <c r="C4" s="122" t="s">
        <v>60</v>
      </c>
      <c r="D4" s="133" t="s">
        <v>60</v>
      </c>
      <c r="E4" s="133" t="s">
        <v>60</v>
      </c>
      <c r="F4" s="133" t="s">
        <v>60</v>
      </c>
      <c r="G4" s="133" t="s">
        <v>59</v>
      </c>
      <c r="H4" s="133" t="s">
        <v>60</v>
      </c>
      <c r="I4" s="66" t="s">
        <v>60</v>
      </c>
      <c r="J4" s="133" t="s">
        <v>60</v>
      </c>
      <c r="K4" s="66" t="s">
        <v>60</v>
      </c>
      <c r="L4" s="66" t="s">
        <v>59</v>
      </c>
      <c r="M4" s="66" t="s">
        <v>60</v>
      </c>
      <c r="N4" s="66" t="s">
        <v>60</v>
      </c>
      <c r="O4" s="66" t="s">
        <v>60</v>
      </c>
      <c r="P4" s="66" t="s">
        <v>60</v>
      </c>
      <c r="Q4" s="66" t="s">
        <v>59</v>
      </c>
      <c r="R4" s="66" t="s">
        <v>60</v>
      </c>
      <c r="S4" s="66" t="s">
        <v>60</v>
      </c>
      <c r="T4" s="66" t="s">
        <v>61</v>
      </c>
      <c r="U4" s="66" t="s">
        <v>60</v>
      </c>
      <c r="V4" s="66" t="s">
        <v>62</v>
      </c>
      <c r="W4" s="66" t="s">
        <v>60</v>
      </c>
      <c r="X4" s="66" t="s">
        <v>59</v>
      </c>
      <c r="Y4" s="66" t="s">
        <v>60</v>
      </c>
      <c r="Z4" s="66" t="s">
        <v>60</v>
      </c>
      <c r="AA4" s="66" t="s">
        <v>61</v>
      </c>
      <c r="AB4" s="66" t="s">
        <v>60</v>
      </c>
      <c r="AC4" s="66" t="s">
        <v>62</v>
      </c>
      <c r="AD4" s="66" t="s">
        <v>60</v>
      </c>
      <c r="AE4" s="66" t="s">
        <v>59</v>
      </c>
      <c r="AF4" s="66" t="s">
        <v>60</v>
      </c>
      <c r="AG4" s="66" t="s">
        <v>60</v>
      </c>
      <c r="AH4" s="66" t="s">
        <v>61</v>
      </c>
      <c r="AI4" s="66" t="s">
        <v>60</v>
      </c>
      <c r="AJ4" s="66" t="s">
        <v>62</v>
      </c>
      <c r="AK4" s="66" t="s">
        <v>60</v>
      </c>
      <c r="AL4" s="66" t="s">
        <v>59</v>
      </c>
      <c r="AM4" s="66" t="s">
        <v>60</v>
      </c>
      <c r="AN4" s="312" t="s">
        <v>60</v>
      </c>
      <c r="AO4" s="312" t="s">
        <v>61</v>
      </c>
      <c r="AP4" s="66" t="s">
        <v>60</v>
      </c>
      <c r="AQ4" s="66" t="s">
        <v>62</v>
      </c>
      <c r="AR4" s="66" t="s">
        <v>60</v>
      </c>
      <c r="AS4" s="66" t="s">
        <v>59</v>
      </c>
      <c r="AT4" s="66" t="s">
        <v>60</v>
      </c>
      <c r="AU4" s="312" t="s">
        <v>60</v>
      </c>
      <c r="AV4" s="312" t="s">
        <v>61</v>
      </c>
      <c r="AX4" s="312" t="s">
        <v>289</v>
      </c>
    </row>
    <row r="5" spans="1:50" ht="16" customHeight="1" x14ac:dyDescent="0.3">
      <c r="B5" s="10"/>
      <c r="C5" s="121">
        <v>43190</v>
      </c>
      <c r="D5" s="134">
        <v>43281</v>
      </c>
      <c r="E5" s="67">
        <v>43373</v>
      </c>
      <c r="F5" s="67">
        <v>43465</v>
      </c>
      <c r="G5" s="67">
        <v>43465</v>
      </c>
      <c r="H5" s="67">
        <v>43555</v>
      </c>
      <c r="I5" s="67">
        <v>43646</v>
      </c>
      <c r="J5" s="67">
        <v>43738</v>
      </c>
      <c r="K5" s="67">
        <v>43830</v>
      </c>
      <c r="L5" s="67">
        <v>43830</v>
      </c>
      <c r="M5" s="67">
        <v>43921</v>
      </c>
      <c r="N5" s="67">
        <v>44012</v>
      </c>
      <c r="O5" s="67">
        <v>44104</v>
      </c>
      <c r="P5" s="67">
        <v>44196</v>
      </c>
      <c r="Q5" s="67">
        <v>44196</v>
      </c>
      <c r="R5" s="67">
        <v>44286</v>
      </c>
      <c r="S5" s="67">
        <v>44377</v>
      </c>
      <c r="T5" s="67">
        <v>44377</v>
      </c>
      <c r="U5" s="67">
        <v>44469</v>
      </c>
      <c r="V5" s="124">
        <v>44469</v>
      </c>
      <c r="W5" s="251" t="s">
        <v>230</v>
      </c>
      <c r="X5" s="124" t="s">
        <v>230</v>
      </c>
      <c r="Y5" s="67">
        <v>44651</v>
      </c>
      <c r="Z5" s="67">
        <v>44742</v>
      </c>
      <c r="AA5" s="67">
        <v>44742</v>
      </c>
      <c r="AB5" s="67">
        <v>44834</v>
      </c>
      <c r="AC5" s="67">
        <v>44834</v>
      </c>
      <c r="AD5" s="67">
        <v>44926</v>
      </c>
      <c r="AE5" s="67">
        <v>44926</v>
      </c>
      <c r="AF5" s="67">
        <v>45016</v>
      </c>
      <c r="AG5" s="67">
        <v>45107</v>
      </c>
      <c r="AH5" s="67">
        <v>45107</v>
      </c>
      <c r="AI5" s="67">
        <v>45199</v>
      </c>
      <c r="AJ5" s="67">
        <v>45199</v>
      </c>
      <c r="AK5" s="67">
        <v>45291</v>
      </c>
      <c r="AL5" s="67">
        <v>45291</v>
      </c>
      <c r="AM5" s="67">
        <v>45382</v>
      </c>
      <c r="AN5" s="313">
        <v>45473</v>
      </c>
      <c r="AO5" s="313">
        <v>45473</v>
      </c>
      <c r="AP5" s="67">
        <v>45565</v>
      </c>
      <c r="AQ5" s="67">
        <v>45565</v>
      </c>
      <c r="AR5" s="67">
        <v>45657</v>
      </c>
      <c r="AS5" s="67">
        <v>45657</v>
      </c>
      <c r="AT5" s="67">
        <v>45747</v>
      </c>
      <c r="AU5" s="313">
        <v>45838</v>
      </c>
      <c r="AV5" s="313">
        <v>45838</v>
      </c>
      <c r="AX5" s="313">
        <v>45838</v>
      </c>
    </row>
    <row r="6" spans="1:50" ht="16" customHeight="1" x14ac:dyDescent="0.3">
      <c r="A6" s="2"/>
      <c r="B6" s="3"/>
      <c r="C6" s="24"/>
      <c r="D6" s="34"/>
      <c r="E6" s="34"/>
      <c r="F6" s="34"/>
      <c r="G6" s="24"/>
      <c r="H6" s="34"/>
      <c r="I6" s="34"/>
      <c r="J6" s="34"/>
      <c r="K6" s="34"/>
      <c r="L6" s="34"/>
      <c r="M6" s="34"/>
      <c r="N6" s="34"/>
      <c r="O6" s="34"/>
      <c r="P6" s="186"/>
      <c r="Q6" s="186"/>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1"/>
      <c r="AT6" s="182"/>
      <c r="AU6" s="34"/>
      <c r="AV6" s="34"/>
      <c r="AX6" s="182"/>
    </row>
    <row r="7" spans="1:50" ht="16" customHeight="1" x14ac:dyDescent="0.3">
      <c r="A7" s="10" t="s">
        <v>74</v>
      </c>
      <c r="B7" s="3"/>
      <c r="C7" s="25">
        <v>-92.9</v>
      </c>
      <c r="D7" s="71">
        <v>-33.5</v>
      </c>
      <c r="E7" s="71">
        <v>-41.4</v>
      </c>
      <c r="F7" s="71">
        <v>-18</v>
      </c>
      <c r="G7" s="25">
        <v>-185.8</v>
      </c>
      <c r="H7" s="71">
        <v>-20.9</v>
      </c>
      <c r="I7" s="71">
        <v>6.3</v>
      </c>
      <c r="J7" s="71">
        <v>11.7</v>
      </c>
      <c r="K7" s="71">
        <v>3.1</v>
      </c>
      <c r="L7" s="71">
        <v>0.2</v>
      </c>
      <c r="M7" s="71">
        <v>-55.1</v>
      </c>
      <c r="N7" s="71">
        <v>-100.8</v>
      </c>
      <c r="O7" s="71">
        <v>-37.299999999999997</v>
      </c>
      <c r="P7" s="187">
        <v>-27.3</v>
      </c>
      <c r="Q7" s="187">
        <v>-220.5</v>
      </c>
      <c r="R7" s="71">
        <v>-17.2</v>
      </c>
      <c r="S7" s="71">
        <v>52.7</v>
      </c>
      <c r="T7" s="71">
        <v>35.5</v>
      </c>
      <c r="U7" s="71">
        <v>68.7</v>
      </c>
      <c r="V7" s="71">
        <v>104.2</v>
      </c>
      <c r="W7" s="71">
        <v>145.80000000000001</v>
      </c>
      <c r="X7" s="71">
        <v>250</v>
      </c>
      <c r="Y7" s="71">
        <v>45.5</v>
      </c>
      <c r="Z7" s="71">
        <v>97.2</v>
      </c>
      <c r="AA7" s="71">
        <v>142.69999999999999</v>
      </c>
      <c r="AB7" s="71">
        <v>23.9</v>
      </c>
      <c r="AC7" s="71">
        <v>166.6</v>
      </c>
      <c r="AD7" s="71">
        <v>29.8</v>
      </c>
      <c r="AE7" s="71">
        <v>196.4</v>
      </c>
      <c r="AF7" s="71">
        <v>-76.400000000000006</v>
      </c>
      <c r="AG7" s="71">
        <v>5.0999999999999996</v>
      </c>
      <c r="AH7" s="71">
        <v>-71.3</v>
      </c>
      <c r="AI7" s="71">
        <v>-33.9</v>
      </c>
      <c r="AJ7" s="71">
        <v>-105.2</v>
      </c>
      <c r="AK7" s="71">
        <v>69.8</v>
      </c>
      <c r="AL7" s="71">
        <v>-35.4</v>
      </c>
      <c r="AM7" s="71">
        <v>-28.8</v>
      </c>
      <c r="AN7" s="71">
        <v>13.5</v>
      </c>
      <c r="AO7" s="71">
        <v>-15.3</v>
      </c>
      <c r="AP7" s="71">
        <v>33.700000000000003</v>
      </c>
      <c r="AQ7" s="71">
        <v>18.399999999999999</v>
      </c>
      <c r="AR7" s="71">
        <v>112.9</v>
      </c>
      <c r="AS7" s="396">
        <v>131.30000000000001</v>
      </c>
      <c r="AT7" s="25">
        <v>1.9</v>
      </c>
      <c r="AU7" s="71">
        <v>57.3</v>
      </c>
      <c r="AV7" s="71">
        <v>59.2</v>
      </c>
      <c r="AX7" s="25">
        <f>SUM(AT7,AR7,AP7,AU7)</f>
        <v>205.8</v>
      </c>
    </row>
    <row r="8" spans="1:50" ht="16" customHeight="1" x14ac:dyDescent="0.3">
      <c r="A8" s="3" t="s">
        <v>270</v>
      </c>
      <c r="B8" s="3"/>
      <c r="C8" s="24"/>
      <c r="D8" s="34"/>
      <c r="E8" s="34"/>
      <c r="F8" s="34"/>
      <c r="G8" s="25"/>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1"/>
      <c r="AT8" s="24"/>
      <c r="AU8" s="34"/>
      <c r="AV8" s="34"/>
      <c r="AX8" s="24"/>
    </row>
    <row r="9" spans="1:50" ht="16" customHeight="1" x14ac:dyDescent="0.3">
      <c r="A9" s="309" t="s">
        <v>231</v>
      </c>
      <c r="B9" s="3"/>
      <c r="C9" s="11">
        <v>51.600000000000009</v>
      </c>
      <c r="D9" s="72">
        <v>52.100000000000009</v>
      </c>
      <c r="E9" s="72">
        <v>51.3</v>
      </c>
      <c r="F9" s="72">
        <v>50.8</v>
      </c>
      <c r="G9" s="91">
        <v>205.8</v>
      </c>
      <c r="H9" s="72">
        <v>52.8</v>
      </c>
      <c r="I9" s="72">
        <v>53.5</v>
      </c>
      <c r="J9" s="72">
        <v>52.800000000000004</v>
      </c>
      <c r="K9" s="72">
        <v>50.1</v>
      </c>
      <c r="L9" s="72">
        <v>209.2</v>
      </c>
      <c r="M9" s="72">
        <v>48</v>
      </c>
      <c r="N9" s="72">
        <v>50.5</v>
      </c>
      <c r="O9" s="72">
        <v>41.6</v>
      </c>
      <c r="P9" s="72">
        <v>25</v>
      </c>
      <c r="Q9" s="72">
        <v>165.1</v>
      </c>
      <c r="R9" s="72">
        <v>20.8</v>
      </c>
      <c r="S9" s="72">
        <v>20.6</v>
      </c>
      <c r="T9" s="72">
        <v>41.4</v>
      </c>
      <c r="U9" s="72">
        <v>20.5</v>
      </c>
      <c r="V9" s="72">
        <v>61.9</v>
      </c>
      <c r="W9" s="72">
        <v>21.1</v>
      </c>
      <c r="X9" s="72">
        <v>83</v>
      </c>
      <c r="Y9" s="72">
        <v>19.3</v>
      </c>
      <c r="Z9" s="72">
        <v>18.7</v>
      </c>
      <c r="AA9" s="72">
        <v>38</v>
      </c>
      <c r="AB9" s="72">
        <v>17.5</v>
      </c>
      <c r="AC9" s="72">
        <v>55.5</v>
      </c>
      <c r="AD9" s="72">
        <v>17.7</v>
      </c>
      <c r="AE9" s="72">
        <v>73.2</v>
      </c>
      <c r="AF9" s="72">
        <v>18.100000000000001</v>
      </c>
      <c r="AG9" s="72">
        <v>17.7</v>
      </c>
      <c r="AH9" s="72">
        <v>35.799999999999997</v>
      </c>
      <c r="AI9" s="72">
        <v>16.899999999999999</v>
      </c>
      <c r="AJ9" s="72">
        <v>52.7</v>
      </c>
      <c r="AK9" s="72">
        <v>15.6</v>
      </c>
      <c r="AL9" s="72">
        <v>68.3</v>
      </c>
      <c r="AM9" s="72">
        <v>13.9</v>
      </c>
      <c r="AN9" s="72">
        <v>12.8</v>
      </c>
      <c r="AO9" s="72">
        <v>26.7</v>
      </c>
      <c r="AP9" s="72">
        <v>10.8</v>
      </c>
      <c r="AQ9" s="72">
        <v>37.5</v>
      </c>
      <c r="AR9" s="72">
        <v>10.1</v>
      </c>
      <c r="AS9" s="397">
        <v>47.6</v>
      </c>
      <c r="AT9" s="11">
        <v>10.199999999999999</v>
      </c>
      <c r="AU9" s="72">
        <v>10.3</v>
      </c>
      <c r="AV9" s="72">
        <v>20.5</v>
      </c>
      <c r="AX9" s="11">
        <f>SUM(AT9,AR9,AP9,AU9)</f>
        <v>41.4</v>
      </c>
    </row>
    <row r="10" spans="1:50" ht="16" customHeight="1" x14ac:dyDescent="0.3">
      <c r="A10" s="309" t="s">
        <v>283</v>
      </c>
      <c r="B10" s="3"/>
      <c r="C10" s="11">
        <v>2.5</v>
      </c>
      <c r="D10" s="72">
        <v>-1.5</v>
      </c>
      <c r="E10" s="72">
        <v>48.5</v>
      </c>
      <c r="F10" s="72">
        <v>-2.4</v>
      </c>
      <c r="G10" s="91">
        <v>47.1</v>
      </c>
      <c r="H10" s="72">
        <v>-0.3</v>
      </c>
      <c r="I10" s="72">
        <v>-0.39999999999999997</v>
      </c>
      <c r="J10" s="72">
        <v>-0.39999999999999997</v>
      </c>
      <c r="K10" s="72">
        <v>-1.3</v>
      </c>
      <c r="L10" s="72">
        <v>-2.4</v>
      </c>
      <c r="M10" s="72">
        <v>-0.6</v>
      </c>
      <c r="N10" s="72">
        <v>-0.3</v>
      </c>
      <c r="O10" s="72">
        <v>-0.3</v>
      </c>
      <c r="P10" s="72">
        <v>0</v>
      </c>
      <c r="Q10" s="72">
        <v>-1.2</v>
      </c>
      <c r="R10" s="72">
        <v>0</v>
      </c>
      <c r="S10" s="72">
        <v>0</v>
      </c>
      <c r="T10" s="72">
        <v>0</v>
      </c>
      <c r="U10" s="72">
        <v>0</v>
      </c>
      <c r="V10" s="72">
        <v>0</v>
      </c>
      <c r="W10" s="72">
        <v>0</v>
      </c>
      <c r="X10" s="72">
        <v>0</v>
      </c>
      <c r="Y10" s="72">
        <v>0</v>
      </c>
      <c r="Z10" s="72">
        <v>0</v>
      </c>
      <c r="AA10" s="72">
        <v>0</v>
      </c>
      <c r="AB10" s="72">
        <v>0</v>
      </c>
      <c r="AC10" s="72">
        <v>0</v>
      </c>
      <c r="AD10" s="72">
        <v>0</v>
      </c>
      <c r="AE10" s="72">
        <v>0</v>
      </c>
      <c r="AF10" s="72">
        <v>21.6</v>
      </c>
      <c r="AG10" s="72">
        <v>0</v>
      </c>
      <c r="AH10" s="72">
        <v>21.6</v>
      </c>
      <c r="AI10" s="72">
        <v>29</v>
      </c>
      <c r="AJ10" s="72">
        <v>50.6</v>
      </c>
      <c r="AK10" s="72">
        <v>0</v>
      </c>
      <c r="AL10" s="72">
        <v>50.6</v>
      </c>
      <c r="AM10" s="72">
        <v>0</v>
      </c>
      <c r="AN10" s="72">
        <v>2.9</v>
      </c>
      <c r="AO10" s="72">
        <v>2.9</v>
      </c>
      <c r="AP10" s="72">
        <v>0</v>
      </c>
      <c r="AQ10" s="72">
        <v>2.9</v>
      </c>
      <c r="AR10" s="72">
        <v>0</v>
      </c>
      <c r="AS10" s="397">
        <v>2.9</v>
      </c>
      <c r="AT10" s="11">
        <v>0</v>
      </c>
      <c r="AU10" s="72">
        <v>0</v>
      </c>
      <c r="AV10" s="72">
        <v>0</v>
      </c>
      <c r="AX10" s="11">
        <f>SUM(AT10,AR10,AP10,AU10)</f>
        <v>0</v>
      </c>
    </row>
    <row r="11" spans="1:50" ht="16" customHeight="1" x14ac:dyDescent="0.3">
      <c r="A11" s="405" t="s">
        <v>301</v>
      </c>
      <c r="C11" s="110">
        <v>0</v>
      </c>
      <c r="D11" s="111">
        <v>0</v>
      </c>
      <c r="E11" s="111">
        <v>0</v>
      </c>
      <c r="F11" s="111">
        <v>0</v>
      </c>
      <c r="G11" s="197">
        <v>0</v>
      </c>
      <c r="H11" s="111">
        <v>0</v>
      </c>
      <c r="I11" s="111">
        <v>0</v>
      </c>
      <c r="J11" s="111">
        <v>0</v>
      </c>
      <c r="K11" s="111">
        <v>0</v>
      </c>
      <c r="L11" s="111">
        <v>0</v>
      </c>
      <c r="M11" s="111">
        <v>0</v>
      </c>
      <c r="N11" s="111">
        <v>0</v>
      </c>
      <c r="O11" s="111">
        <v>0</v>
      </c>
      <c r="P11" s="111">
        <v>0</v>
      </c>
      <c r="Q11" s="111">
        <v>0</v>
      </c>
      <c r="R11" s="111">
        <v>0</v>
      </c>
      <c r="S11" s="111">
        <v>-6.1</v>
      </c>
      <c r="T11" s="111">
        <v>-6.1</v>
      </c>
      <c r="U11" s="111">
        <v>-1.2</v>
      </c>
      <c r="V11" s="111">
        <v>-7.3</v>
      </c>
      <c r="W11" s="111">
        <v>17.7</v>
      </c>
      <c r="X11" s="111">
        <v>10.4</v>
      </c>
      <c r="Y11" s="111">
        <v>21.5</v>
      </c>
      <c r="Z11" s="111">
        <v>27.3</v>
      </c>
      <c r="AA11" s="111">
        <v>48.8</v>
      </c>
      <c r="AB11" s="111">
        <v>33.5</v>
      </c>
      <c r="AC11" s="111">
        <v>82.3</v>
      </c>
      <c r="AD11" s="111">
        <v>1.9</v>
      </c>
      <c r="AE11" s="111">
        <v>84.2</v>
      </c>
      <c r="AF11" s="111">
        <v>10.7</v>
      </c>
      <c r="AG11" s="111">
        <v>8.1999999999999993</v>
      </c>
      <c r="AH11" s="111">
        <v>18.899999999999999</v>
      </c>
      <c r="AI11" s="111">
        <v>4</v>
      </c>
      <c r="AJ11" s="111">
        <v>22.9</v>
      </c>
      <c r="AK11" s="111">
        <v>4.9000000000000004</v>
      </c>
      <c r="AL11" s="111">
        <v>27.8</v>
      </c>
      <c r="AM11" s="111">
        <v>1</v>
      </c>
      <c r="AN11" s="111">
        <v>0.7</v>
      </c>
      <c r="AO11" s="111">
        <v>1.7</v>
      </c>
      <c r="AP11" s="111">
        <v>-0.9</v>
      </c>
      <c r="AQ11" s="111">
        <v>0.8</v>
      </c>
      <c r="AR11" s="111">
        <v>0</v>
      </c>
      <c r="AS11" s="279">
        <v>0.8</v>
      </c>
      <c r="AT11" s="110">
        <v>0.7</v>
      </c>
      <c r="AU11" s="111">
        <v>-0.3</v>
      </c>
      <c r="AV11" s="111">
        <v>0.4</v>
      </c>
      <c r="AX11" s="11">
        <f t="shared" ref="AX11:AX25" si="0">SUM(AT11,AR11,AP11,AU11)</f>
        <v>-0.5</v>
      </c>
    </row>
    <row r="12" spans="1:50" ht="16" customHeight="1" x14ac:dyDescent="0.3">
      <c r="A12" s="405" t="s">
        <v>282</v>
      </c>
      <c r="C12" s="110"/>
      <c r="D12" s="111"/>
      <c r="E12" s="111"/>
      <c r="F12" s="111"/>
      <c r="G12" s="197"/>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v>0</v>
      </c>
      <c r="AE12" s="111">
        <v>0</v>
      </c>
      <c r="AF12" s="111">
        <v>0</v>
      </c>
      <c r="AG12" s="111">
        <v>0</v>
      </c>
      <c r="AH12" s="111">
        <v>0</v>
      </c>
      <c r="AI12" s="111">
        <v>0</v>
      </c>
      <c r="AJ12" s="111">
        <v>0</v>
      </c>
      <c r="AK12" s="111">
        <v>0</v>
      </c>
      <c r="AL12" s="111">
        <v>0</v>
      </c>
      <c r="AM12" s="111">
        <v>0</v>
      </c>
      <c r="AN12" s="111">
        <v>0</v>
      </c>
      <c r="AO12" s="111">
        <v>0</v>
      </c>
      <c r="AP12" s="111">
        <v>0</v>
      </c>
      <c r="AQ12" s="111">
        <v>0</v>
      </c>
      <c r="AR12" s="111">
        <v>0</v>
      </c>
      <c r="AS12" s="279">
        <v>0</v>
      </c>
      <c r="AT12" s="110">
        <v>6.5</v>
      </c>
      <c r="AU12" s="111">
        <v>0</v>
      </c>
      <c r="AV12" s="111">
        <v>6.5</v>
      </c>
      <c r="AX12" s="11">
        <f t="shared" si="0"/>
        <v>6.5</v>
      </c>
    </row>
    <row r="13" spans="1:50" ht="16" customHeight="1" x14ac:dyDescent="0.3">
      <c r="A13" s="405" t="s">
        <v>302</v>
      </c>
      <c r="B13" s="3"/>
      <c r="C13" s="11">
        <v>0</v>
      </c>
      <c r="D13" s="72">
        <v>0</v>
      </c>
      <c r="E13" s="72">
        <v>0</v>
      </c>
      <c r="F13" s="72">
        <v>0</v>
      </c>
      <c r="G13" s="72">
        <v>0</v>
      </c>
      <c r="H13" s="72">
        <v>0</v>
      </c>
      <c r="I13" s="72">
        <v>0</v>
      </c>
      <c r="J13" s="72">
        <v>0</v>
      </c>
      <c r="K13" s="72">
        <v>0</v>
      </c>
      <c r="L13" s="72">
        <v>0</v>
      </c>
      <c r="M13" s="72">
        <v>0</v>
      </c>
      <c r="N13" s="72">
        <v>0</v>
      </c>
      <c r="O13" s="72">
        <v>0</v>
      </c>
      <c r="P13" s="72">
        <v>0</v>
      </c>
      <c r="Q13" s="72">
        <v>0</v>
      </c>
      <c r="R13" s="72">
        <v>0</v>
      </c>
      <c r="S13" s="72">
        <v>0</v>
      </c>
      <c r="T13" s="72">
        <v>0</v>
      </c>
      <c r="U13" s="72">
        <v>0</v>
      </c>
      <c r="V13" s="72">
        <v>0</v>
      </c>
      <c r="W13" s="72">
        <v>0</v>
      </c>
      <c r="X13" s="72">
        <v>0</v>
      </c>
      <c r="Y13" s="72">
        <v>0</v>
      </c>
      <c r="Z13" s="72">
        <v>0</v>
      </c>
      <c r="AA13" s="72">
        <v>0</v>
      </c>
      <c r="AB13" s="72">
        <v>0</v>
      </c>
      <c r="AC13" s="72">
        <v>0</v>
      </c>
      <c r="AD13" s="72">
        <v>0</v>
      </c>
      <c r="AE13" s="72">
        <v>0</v>
      </c>
      <c r="AF13" s="72">
        <v>0</v>
      </c>
      <c r="AG13" s="72">
        <v>1.8</v>
      </c>
      <c r="AH13" s="72">
        <v>1.8</v>
      </c>
      <c r="AI13" s="72">
        <v>0</v>
      </c>
      <c r="AJ13" s="72">
        <v>0</v>
      </c>
      <c r="AK13" s="72">
        <v>0</v>
      </c>
      <c r="AL13" s="72">
        <v>1.8</v>
      </c>
      <c r="AM13" s="72">
        <v>0</v>
      </c>
      <c r="AN13" s="72">
        <v>14</v>
      </c>
      <c r="AO13" s="72">
        <v>14</v>
      </c>
      <c r="AP13" s="72">
        <v>5.5</v>
      </c>
      <c r="AQ13" s="72">
        <v>19.5</v>
      </c>
      <c r="AR13" s="72">
        <v>-1.1000000000000001</v>
      </c>
      <c r="AS13" s="397">
        <v>18.399999999999999</v>
      </c>
      <c r="AT13" s="11">
        <v>0</v>
      </c>
      <c r="AU13" s="72">
        <v>0</v>
      </c>
      <c r="AV13" s="72">
        <v>0</v>
      </c>
      <c r="AX13" s="11">
        <f t="shared" si="0"/>
        <v>4.4000000000000004</v>
      </c>
    </row>
    <row r="14" spans="1:50" ht="16" hidden="1" customHeight="1" outlineLevel="1" x14ac:dyDescent="0.3">
      <c r="A14" s="309" t="s">
        <v>220</v>
      </c>
      <c r="B14" s="3"/>
      <c r="C14" s="11">
        <v>66.2</v>
      </c>
      <c r="D14" s="72">
        <v>43</v>
      </c>
      <c r="E14" s="72">
        <v>64.7</v>
      </c>
      <c r="F14" s="72">
        <v>70.599999999999994</v>
      </c>
      <c r="G14" s="25">
        <v>244.7</v>
      </c>
      <c r="H14" s="72">
        <v>21.9</v>
      </c>
      <c r="I14" s="72">
        <v>22.299999999999997</v>
      </c>
      <c r="J14" s="72">
        <v>29.9</v>
      </c>
      <c r="K14" s="72">
        <v>38.4</v>
      </c>
      <c r="L14" s="72">
        <v>112.5</v>
      </c>
      <c r="M14" s="72">
        <v>17.3</v>
      </c>
      <c r="N14" s="72">
        <v>17.5</v>
      </c>
      <c r="O14" s="72">
        <v>12.8</v>
      </c>
      <c r="P14" s="72">
        <v>16.399999999999999</v>
      </c>
      <c r="Q14" s="72">
        <v>64</v>
      </c>
      <c r="R14" s="72">
        <v>16.2</v>
      </c>
      <c r="S14" s="72">
        <v>5.6</v>
      </c>
      <c r="T14" s="72">
        <v>21.8</v>
      </c>
      <c r="U14" s="72">
        <v>4.8</v>
      </c>
      <c r="V14" s="72">
        <v>26.6</v>
      </c>
      <c r="W14" s="72">
        <v>5.8</v>
      </c>
      <c r="X14" s="72">
        <v>32.4</v>
      </c>
      <c r="Y14" s="72">
        <v>3.6</v>
      </c>
      <c r="Z14" s="72">
        <v>4.3</v>
      </c>
      <c r="AA14" s="72">
        <v>7.9</v>
      </c>
      <c r="AB14" s="72">
        <v>3.3</v>
      </c>
      <c r="AC14" s="72">
        <v>11.1</v>
      </c>
      <c r="AD14" s="72">
        <v>2.8</v>
      </c>
      <c r="AE14" s="72">
        <v>14</v>
      </c>
      <c r="AF14" s="72">
        <v>2.4</v>
      </c>
      <c r="AG14" s="72">
        <v>2</v>
      </c>
      <c r="AH14" s="72">
        <v>4.4000000000000004</v>
      </c>
      <c r="AI14" s="72">
        <v>2.4</v>
      </c>
      <c r="AJ14" s="72">
        <v>6.8</v>
      </c>
      <c r="AK14" s="72">
        <v>4.4000000000000004</v>
      </c>
      <c r="AL14" s="72">
        <v>11.2</v>
      </c>
      <c r="AM14" s="72">
        <v>0</v>
      </c>
      <c r="AN14" s="72">
        <v>0</v>
      </c>
      <c r="AO14" s="72">
        <v>0</v>
      </c>
      <c r="AP14" s="72">
        <v>0</v>
      </c>
      <c r="AQ14" s="72">
        <v>0</v>
      </c>
      <c r="AR14" s="72">
        <v>0</v>
      </c>
      <c r="AS14" s="397">
        <v>0</v>
      </c>
      <c r="AT14" s="11">
        <v>0</v>
      </c>
      <c r="AU14" s="72">
        <v>0</v>
      </c>
      <c r="AV14" s="72">
        <v>0</v>
      </c>
      <c r="AX14" s="11">
        <f t="shared" si="0"/>
        <v>0</v>
      </c>
    </row>
    <row r="15" spans="1:50" ht="16" hidden="1" customHeight="1" outlineLevel="1" x14ac:dyDescent="0.3">
      <c r="A15" s="309" t="s">
        <v>221</v>
      </c>
      <c r="B15" s="3"/>
      <c r="C15" s="11">
        <v>6.8</v>
      </c>
      <c r="D15" s="72">
        <v>10.199999999999999</v>
      </c>
      <c r="E15" s="72">
        <v>8</v>
      </c>
      <c r="F15" s="72">
        <v>38.5</v>
      </c>
      <c r="G15" s="25">
        <v>63.4</v>
      </c>
      <c r="H15" s="72">
        <v>11.6</v>
      </c>
      <c r="I15" s="72">
        <v>10.6</v>
      </c>
      <c r="J15" s="72">
        <v>11.4</v>
      </c>
      <c r="K15" s="72">
        <v>10.3</v>
      </c>
      <c r="L15" s="111">
        <v>43.9</v>
      </c>
      <c r="M15" s="72">
        <v>6.3</v>
      </c>
      <c r="N15" s="72">
        <v>5.9</v>
      </c>
      <c r="O15" s="72">
        <v>4.5</v>
      </c>
      <c r="P15" s="72">
        <v>2.5</v>
      </c>
      <c r="Q15" s="72">
        <v>19.2</v>
      </c>
      <c r="R15" s="72">
        <v>1.6</v>
      </c>
      <c r="S15" s="72">
        <v>1.5</v>
      </c>
      <c r="T15" s="72">
        <v>3.1</v>
      </c>
      <c r="U15" s="72">
        <v>1.0000000000000002</v>
      </c>
      <c r="V15" s="72">
        <v>4.0999999999999996</v>
      </c>
      <c r="W15" s="72">
        <v>1.3</v>
      </c>
      <c r="X15" s="72">
        <v>5.4</v>
      </c>
      <c r="Y15" s="72">
        <v>0.7</v>
      </c>
      <c r="Z15" s="72">
        <v>1</v>
      </c>
      <c r="AA15" s="72">
        <v>1.7</v>
      </c>
      <c r="AB15" s="72">
        <v>0.8</v>
      </c>
      <c r="AC15" s="72">
        <v>2.5</v>
      </c>
      <c r="AD15" s="72">
        <v>0.6</v>
      </c>
      <c r="AE15" s="72">
        <v>3.1</v>
      </c>
      <c r="AF15" s="72">
        <v>0</v>
      </c>
      <c r="AG15" s="72">
        <v>0</v>
      </c>
      <c r="AH15" s="72">
        <v>0</v>
      </c>
      <c r="AI15" s="72">
        <v>0</v>
      </c>
      <c r="AJ15" s="72">
        <v>0</v>
      </c>
      <c r="AK15" s="72">
        <v>0</v>
      </c>
      <c r="AL15" s="72">
        <v>0</v>
      </c>
      <c r="AM15" s="72">
        <v>0</v>
      </c>
      <c r="AN15" s="72">
        <v>0</v>
      </c>
      <c r="AO15" s="72">
        <v>0</v>
      </c>
      <c r="AP15" s="72">
        <v>0</v>
      </c>
      <c r="AQ15" s="72">
        <v>0</v>
      </c>
      <c r="AR15" s="72">
        <v>0</v>
      </c>
      <c r="AS15" s="397">
        <v>0</v>
      </c>
      <c r="AT15" s="11">
        <v>0</v>
      </c>
      <c r="AU15" s="72">
        <v>0</v>
      </c>
      <c r="AV15" s="72">
        <v>0</v>
      </c>
      <c r="AX15" s="11">
        <f t="shared" si="0"/>
        <v>0</v>
      </c>
    </row>
    <row r="16" spans="1:50" ht="16" hidden="1" customHeight="1" outlineLevel="1" x14ac:dyDescent="0.3">
      <c r="A16" s="309" t="s">
        <v>222</v>
      </c>
      <c r="B16" s="3"/>
      <c r="C16" s="11">
        <v>10.4</v>
      </c>
      <c r="D16" s="72">
        <v>9.4</v>
      </c>
      <c r="E16" s="72">
        <v>11</v>
      </c>
      <c r="F16" s="72">
        <v>2.2000000000000002</v>
      </c>
      <c r="G16" s="25">
        <v>33</v>
      </c>
      <c r="H16" s="72">
        <v>0</v>
      </c>
      <c r="I16" s="72">
        <v>0</v>
      </c>
      <c r="J16" s="72">
        <v>0</v>
      </c>
      <c r="K16" s="111">
        <v>0</v>
      </c>
      <c r="L16" s="111">
        <v>0</v>
      </c>
      <c r="M16" s="72">
        <v>0</v>
      </c>
      <c r="N16" s="72">
        <v>0</v>
      </c>
      <c r="O16" s="72">
        <v>0</v>
      </c>
      <c r="P16" s="72">
        <v>0</v>
      </c>
      <c r="Q16" s="72">
        <v>0</v>
      </c>
      <c r="R16" s="72">
        <v>0</v>
      </c>
      <c r="S16" s="72">
        <v>0</v>
      </c>
      <c r="T16" s="72">
        <v>0</v>
      </c>
      <c r="U16" s="72">
        <v>0</v>
      </c>
      <c r="V16" s="72">
        <v>0</v>
      </c>
      <c r="W16" s="72">
        <v>0</v>
      </c>
      <c r="X16" s="72">
        <v>0</v>
      </c>
      <c r="Y16" s="72">
        <v>0</v>
      </c>
      <c r="Z16" s="72">
        <v>0</v>
      </c>
      <c r="AA16" s="72">
        <v>0</v>
      </c>
      <c r="AB16" s="72">
        <v>0</v>
      </c>
      <c r="AC16" s="72">
        <v>0</v>
      </c>
      <c r="AD16" s="72">
        <v>0</v>
      </c>
      <c r="AE16" s="72">
        <v>0</v>
      </c>
      <c r="AF16" s="72">
        <v>0</v>
      </c>
      <c r="AG16" s="72">
        <v>0</v>
      </c>
      <c r="AH16" s="72">
        <v>0</v>
      </c>
      <c r="AI16" s="72">
        <v>0</v>
      </c>
      <c r="AJ16" s="72">
        <v>0</v>
      </c>
      <c r="AK16" s="72">
        <v>0</v>
      </c>
      <c r="AL16" s="72">
        <v>0</v>
      </c>
      <c r="AM16" s="72">
        <v>0</v>
      </c>
      <c r="AN16" s="72">
        <v>0</v>
      </c>
      <c r="AO16" s="72">
        <v>0</v>
      </c>
      <c r="AP16" s="72">
        <v>0</v>
      </c>
      <c r="AQ16" s="72">
        <v>0</v>
      </c>
      <c r="AR16" s="72">
        <v>0</v>
      </c>
      <c r="AS16" s="397">
        <v>0</v>
      </c>
      <c r="AT16" s="11">
        <v>0</v>
      </c>
      <c r="AU16" s="72">
        <v>0</v>
      </c>
      <c r="AV16" s="72">
        <v>0</v>
      </c>
      <c r="AX16" s="11">
        <f t="shared" si="0"/>
        <v>0</v>
      </c>
    </row>
    <row r="17" spans="1:50" ht="16" customHeight="1" collapsed="1" x14ac:dyDescent="0.3">
      <c r="A17" s="309" t="s">
        <v>285</v>
      </c>
      <c r="B17" s="3"/>
      <c r="C17" s="11">
        <v>0</v>
      </c>
      <c r="D17" s="72">
        <v>0</v>
      </c>
      <c r="E17" s="11">
        <v>0</v>
      </c>
      <c r="F17" s="11">
        <v>0</v>
      </c>
      <c r="G17" s="11">
        <v>0</v>
      </c>
      <c r="H17" s="110">
        <v>3.7</v>
      </c>
      <c r="I17" s="72">
        <v>6</v>
      </c>
      <c r="J17" s="11">
        <v>8</v>
      </c>
      <c r="K17" s="110">
        <v>38.4</v>
      </c>
      <c r="L17" s="110">
        <v>56.1</v>
      </c>
      <c r="M17" s="110">
        <v>15.9</v>
      </c>
      <c r="N17" s="72">
        <v>70.5</v>
      </c>
      <c r="O17" s="72">
        <v>28.3</v>
      </c>
      <c r="P17" s="72">
        <v>39.4</v>
      </c>
      <c r="Q17" s="72">
        <v>154.1</v>
      </c>
      <c r="R17" s="110">
        <v>40.200000000000003</v>
      </c>
      <c r="S17" s="72">
        <v>33.299999999999997</v>
      </c>
      <c r="T17" s="72">
        <v>73.5</v>
      </c>
      <c r="U17" s="72">
        <v>33.200000000000003</v>
      </c>
      <c r="V17" s="72">
        <v>106.7</v>
      </c>
      <c r="W17" s="72">
        <v>33.700000000000003</v>
      </c>
      <c r="X17" s="72">
        <v>140.4</v>
      </c>
      <c r="Y17" s="110">
        <v>17.2</v>
      </c>
      <c r="Z17" s="110">
        <v>17.8</v>
      </c>
      <c r="AA17" s="110">
        <v>35</v>
      </c>
      <c r="AB17" s="72">
        <v>19.2</v>
      </c>
      <c r="AC17" s="72">
        <v>54.2</v>
      </c>
      <c r="AD17" s="72">
        <v>39.6</v>
      </c>
      <c r="AE17" s="72">
        <v>93.8</v>
      </c>
      <c r="AF17" s="72">
        <v>6.6</v>
      </c>
      <c r="AG17" s="72">
        <v>5.0999999999999996</v>
      </c>
      <c r="AH17" s="72">
        <v>11.7</v>
      </c>
      <c r="AI17" s="72">
        <v>0</v>
      </c>
      <c r="AJ17" s="72">
        <v>11.7</v>
      </c>
      <c r="AK17" s="72">
        <v>2.5</v>
      </c>
      <c r="AL17" s="72">
        <v>14.2</v>
      </c>
      <c r="AM17" s="72">
        <v>0</v>
      </c>
      <c r="AN17" s="72">
        <v>0</v>
      </c>
      <c r="AO17" s="72">
        <v>0</v>
      </c>
      <c r="AP17" s="72">
        <v>0</v>
      </c>
      <c r="AQ17" s="72">
        <v>0</v>
      </c>
      <c r="AR17" s="72">
        <v>0</v>
      </c>
      <c r="AS17" s="397">
        <v>0</v>
      </c>
      <c r="AT17" s="11">
        <v>0.4</v>
      </c>
      <c r="AU17" s="72">
        <v>0</v>
      </c>
      <c r="AV17" s="72">
        <v>0.4</v>
      </c>
      <c r="AX17" s="11">
        <f t="shared" si="0"/>
        <v>0.4</v>
      </c>
    </row>
    <row r="18" spans="1:50" ht="16" customHeight="1" x14ac:dyDescent="0.3">
      <c r="A18" s="309" t="s">
        <v>223</v>
      </c>
      <c r="B18" s="3"/>
      <c r="C18" s="11">
        <v>0</v>
      </c>
      <c r="D18" s="72">
        <v>0</v>
      </c>
      <c r="E18" s="72">
        <v>0</v>
      </c>
      <c r="F18" s="72">
        <v>0</v>
      </c>
      <c r="G18" s="72">
        <v>0</v>
      </c>
      <c r="H18" s="72">
        <v>0</v>
      </c>
      <c r="I18" s="72">
        <v>0</v>
      </c>
      <c r="J18" s="72">
        <v>0</v>
      </c>
      <c r="K18" s="72">
        <v>0</v>
      </c>
      <c r="L18" s="72">
        <v>0</v>
      </c>
      <c r="M18" s="72">
        <v>0</v>
      </c>
      <c r="N18" s="72">
        <v>0</v>
      </c>
      <c r="O18" s="72">
        <v>0</v>
      </c>
      <c r="P18" s="72">
        <v>0</v>
      </c>
      <c r="Q18" s="72">
        <v>0</v>
      </c>
      <c r="R18" s="72">
        <v>0</v>
      </c>
      <c r="S18" s="72">
        <v>0</v>
      </c>
      <c r="T18" s="72">
        <v>0</v>
      </c>
      <c r="U18" s="72">
        <v>0</v>
      </c>
      <c r="V18" s="72">
        <v>0</v>
      </c>
      <c r="W18" s="72">
        <v>0</v>
      </c>
      <c r="X18" s="72">
        <v>0</v>
      </c>
      <c r="Y18" s="72">
        <v>0</v>
      </c>
      <c r="Z18" s="72">
        <v>0</v>
      </c>
      <c r="AA18" s="72">
        <v>0</v>
      </c>
      <c r="AB18" s="72">
        <v>0</v>
      </c>
      <c r="AC18" s="72">
        <v>0</v>
      </c>
      <c r="AD18" s="72">
        <v>0</v>
      </c>
      <c r="AE18" s="72">
        <v>0</v>
      </c>
      <c r="AF18" s="72">
        <v>15</v>
      </c>
      <c r="AG18" s="72">
        <v>12.2</v>
      </c>
      <c r="AH18" s="72">
        <v>27.2</v>
      </c>
      <c r="AI18" s="72">
        <v>14.2</v>
      </c>
      <c r="AJ18" s="72">
        <v>41.4</v>
      </c>
      <c r="AK18" s="72">
        <v>14.2</v>
      </c>
      <c r="AL18" s="72">
        <v>55.6</v>
      </c>
      <c r="AM18" s="72">
        <v>7.2</v>
      </c>
      <c r="AN18" s="72">
        <v>10.199999999999999</v>
      </c>
      <c r="AO18" s="72">
        <v>17.399999999999999</v>
      </c>
      <c r="AP18" s="72">
        <v>11.5</v>
      </c>
      <c r="AQ18" s="72">
        <v>28.9</v>
      </c>
      <c r="AR18" s="72">
        <v>0</v>
      </c>
      <c r="AS18" s="397">
        <v>28.9</v>
      </c>
      <c r="AT18" s="11">
        <v>0</v>
      </c>
      <c r="AU18" s="72">
        <v>0</v>
      </c>
      <c r="AV18" s="72">
        <v>0</v>
      </c>
      <c r="AX18" s="11">
        <f t="shared" si="0"/>
        <v>11.5</v>
      </c>
    </row>
    <row r="19" spans="1:50" ht="16" hidden="1" customHeight="1" outlineLevel="1" x14ac:dyDescent="0.3">
      <c r="A19" s="369" t="s">
        <v>224</v>
      </c>
      <c r="B19" s="3"/>
      <c r="C19" s="11">
        <v>0</v>
      </c>
      <c r="D19" s="72">
        <v>0</v>
      </c>
      <c r="E19" s="72">
        <v>0</v>
      </c>
      <c r="F19" s="72">
        <v>0</v>
      </c>
      <c r="G19" s="72">
        <v>0</v>
      </c>
      <c r="H19" s="72">
        <v>0</v>
      </c>
      <c r="I19" s="72">
        <v>0</v>
      </c>
      <c r="J19" s="72">
        <v>0</v>
      </c>
      <c r="K19" s="72">
        <v>0</v>
      </c>
      <c r="L19" s="72">
        <v>0</v>
      </c>
      <c r="M19" s="72">
        <v>0</v>
      </c>
      <c r="N19" s="72">
        <v>0</v>
      </c>
      <c r="O19" s="72">
        <v>0</v>
      </c>
      <c r="P19" s="72">
        <v>0</v>
      </c>
      <c r="Q19" s="72">
        <v>0</v>
      </c>
      <c r="R19" s="72">
        <v>0</v>
      </c>
      <c r="S19" s="72">
        <v>0</v>
      </c>
      <c r="T19" s="72">
        <v>0</v>
      </c>
      <c r="U19" s="72">
        <v>0</v>
      </c>
      <c r="V19" s="72">
        <v>0</v>
      </c>
      <c r="W19" s="72">
        <v>0</v>
      </c>
      <c r="X19" s="72">
        <v>0</v>
      </c>
      <c r="Y19" s="72">
        <v>0</v>
      </c>
      <c r="Z19" s="72">
        <v>0</v>
      </c>
      <c r="AA19" s="72">
        <v>0</v>
      </c>
      <c r="AB19" s="72">
        <v>0</v>
      </c>
      <c r="AC19" s="72">
        <v>0</v>
      </c>
      <c r="AD19" s="72">
        <v>0</v>
      </c>
      <c r="AE19" s="72">
        <v>0</v>
      </c>
      <c r="AF19" s="72">
        <v>0</v>
      </c>
      <c r="AG19" s="72">
        <v>2.2999999999999998</v>
      </c>
      <c r="AH19" s="72">
        <v>2.2999999999999998</v>
      </c>
      <c r="AI19" s="72">
        <v>3.2</v>
      </c>
      <c r="AJ19" s="72">
        <v>5.5</v>
      </c>
      <c r="AK19" s="72">
        <v>2.8</v>
      </c>
      <c r="AL19" s="72">
        <v>8.3000000000000007</v>
      </c>
      <c r="AM19" s="72">
        <v>0</v>
      </c>
      <c r="AN19" s="72">
        <v>0</v>
      </c>
      <c r="AO19" s="72">
        <v>0</v>
      </c>
      <c r="AP19" s="72">
        <v>0</v>
      </c>
      <c r="AQ19" s="72">
        <v>0</v>
      </c>
      <c r="AR19" s="72">
        <v>0</v>
      </c>
      <c r="AS19" s="397">
        <v>0</v>
      </c>
      <c r="AT19" s="11">
        <v>0</v>
      </c>
      <c r="AU19" s="72">
        <v>0</v>
      </c>
      <c r="AV19" s="72">
        <v>0</v>
      </c>
      <c r="AX19" s="11">
        <f t="shared" si="0"/>
        <v>0</v>
      </c>
    </row>
    <row r="20" spans="1:50" ht="16" hidden="1" customHeight="1" outlineLevel="1" x14ac:dyDescent="0.3">
      <c r="A20" s="309" t="s">
        <v>225</v>
      </c>
      <c r="B20" s="3"/>
      <c r="C20" s="11">
        <v>0</v>
      </c>
      <c r="D20" s="72">
        <v>0</v>
      </c>
      <c r="E20" s="72">
        <v>0</v>
      </c>
      <c r="F20" s="72">
        <v>0</v>
      </c>
      <c r="G20" s="72">
        <v>0</v>
      </c>
      <c r="H20" s="111">
        <v>0.3</v>
      </c>
      <c r="I20" s="111">
        <v>0.4</v>
      </c>
      <c r="J20" s="111">
        <v>0.4</v>
      </c>
      <c r="K20" s="111">
        <v>1.4</v>
      </c>
      <c r="L20" s="111">
        <v>2.5</v>
      </c>
      <c r="M20" s="111">
        <v>0.6</v>
      </c>
      <c r="N20" s="111">
        <v>0.3</v>
      </c>
      <c r="O20" s="111">
        <v>0.3</v>
      </c>
      <c r="P20" s="111">
        <v>0.5</v>
      </c>
      <c r="Q20" s="111">
        <v>1.7</v>
      </c>
      <c r="R20" s="111">
        <v>0.2</v>
      </c>
      <c r="S20" s="111">
        <v>0.3</v>
      </c>
      <c r="T20" s="111">
        <v>0.5</v>
      </c>
      <c r="U20" s="111">
        <v>0.3</v>
      </c>
      <c r="V20" s="111">
        <v>0.8</v>
      </c>
      <c r="W20" s="111">
        <v>0.5</v>
      </c>
      <c r="X20" s="111">
        <v>1.3</v>
      </c>
      <c r="Y20" s="111">
        <v>0.3</v>
      </c>
      <c r="Z20" s="111">
        <v>0.3</v>
      </c>
      <c r="AA20" s="111">
        <v>0.5</v>
      </c>
      <c r="AB20" s="111">
        <v>6.3</v>
      </c>
      <c r="AC20" s="111">
        <v>6.9</v>
      </c>
      <c r="AD20" s="111">
        <v>1</v>
      </c>
      <c r="AE20" s="111">
        <v>7.9</v>
      </c>
      <c r="AF20" s="111">
        <v>0</v>
      </c>
      <c r="AG20" s="111">
        <v>11.6</v>
      </c>
      <c r="AH20" s="111">
        <v>11.6</v>
      </c>
      <c r="AI20" s="111">
        <v>0.7</v>
      </c>
      <c r="AJ20" s="111">
        <v>12.3</v>
      </c>
      <c r="AK20" s="111">
        <v>-0.6</v>
      </c>
      <c r="AL20" s="111">
        <v>11.7</v>
      </c>
      <c r="AM20" s="111">
        <v>0</v>
      </c>
      <c r="AN20" s="111">
        <v>0</v>
      </c>
      <c r="AO20" s="111">
        <v>0</v>
      </c>
      <c r="AP20" s="111">
        <v>0</v>
      </c>
      <c r="AQ20" s="111">
        <v>0</v>
      </c>
      <c r="AR20" s="111">
        <v>0</v>
      </c>
      <c r="AS20" s="279">
        <v>0</v>
      </c>
      <c r="AT20" s="110">
        <v>0</v>
      </c>
      <c r="AU20" s="111">
        <v>0</v>
      </c>
      <c r="AV20" s="111">
        <v>0</v>
      </c>
      <c r="AX20" s="11">
        <f t="shared" si="0"/>
        <v>0</v>
      </c>
    </row>
    <row r="21" spans="1:50" ht="16" hidden="1" customHeight="1" outlineLevel="1" x14ac:dyDescent="0.3">
      <c r="A21" s="369" t="s">
        <v>226</v>
      </c>
      <c r="B21" s="3"/>
      <c r="C21" s="11">
        <v>0</v>
      </c>
      <c r="D21" s="72">
        <v>0</v>
      </c>
      <c r="E21" s="72">
        <v>0</v>
      </c>
      <c r="F21" s="72">
        <v>0</v>
      </c>
      <c r="G21" s="72">
        <v>0</v>
      </c>
      <c r="H21" s="111">
        <v>0</v>
      </c>
      <c r="I21" s="111">
        <v>0</v>
      </c>
      <c r="J21" s="111">
        <v>0</v>
      </c>
      <c r="K21" s="111">
        <v>0</v>
      </c>
      <c r="L21" s="111">
        <v>0</v>
      </c>
      <c r="M21" s="111">
        <v>0</v>
      </c>
      <c r="N21" s="111">
        <v>0</v>
      </c>
      <c r="O21" s="111">
        <v>0</v>
      </c>
      <c r="P21" s="111">
        <v>0</v>
      </c>
      <c r="Q21" s="111">
        <v>0</v>
      </c>
      <c r="R21" s="111">
        <v>0</v>
      </c>
      <c r="S21" s="111">
        <v>0</v>
      </c>
      <c r="T21" s="111">
        <v>0</v>
      </c>
      <c r="U21" s="111">
        <v>0</v>
      </c>
      <c r="V21" s="111">
        <v>0</v>
      </c>
      <c r="W21" s="111">
        <v>0</v>
      </c>
      <c r="X21" s="111">
        <v>0</v>
      </c>
      <c r="Y21" s="111">
        <v>0</v>
      </c>
      <c r="Z21" s="111">
        <v>0</v>
      </c>
      <c r="AA21" s="111">
        <v>0</v>
      </c>
      <c r="AB21" s="111">
        <v>0</v>
      </c>
      <c r="AC21" s="111">
        <v>0</v>
      </c>
      <c r="AD21" s="111">
        <v>0</v>
      </c>
      <c r="AE21" s="111">
        <v>0</v>
      </c>
      <c r="AF21" s="111">
        <v>0</v>
      </c>
      <c r="AG21" s="111">
        <v>0</v>
      </c>
      <c r="AH21" s="111">
        <v>0</v>
      </c>
      <c r="AI21" s="111">
        <v>14.1</v>
      </c>
      <c r="AJ21" s="111">
        <v>14.1</v>
      </c>
      <c r="AK21" s="111">
        <v>8.9</v>
      </c>
      <c r="AL21" s="111">
        <v>23</v>
      </c>
      <c r="AM21" s="111">
        <v>0</v>
      </c>
      <c r="AN21" s="111">
        <v>0</v>
      </c>
      <c r="AO21" s="111">
        <v>0</v>
      </c>
      <c r="AP21" s="111">
        <v>0</v>
      </c>
      <c r="AQ21" s="111">
        <v>0</v>
      </c>
      <c r="AR21" s="111">
        <v>0</v>
      </c>
      <c r="AS21" s="279">
        <v>0</v>
      </c>
      <c r="AT21" s="110">
        <v>0</v>
      </c>
      <c r="AU21" s="111">
        <v>0</v>
      </c>
      <c r="AV21" s="111">
        <v>0</v>
      </c>
      <c r="AX21" s="11">
        <f t="shared" si="0"/>
        <v>0</v>
      </c>
    </row>
    <row r="22" spans="1:50" ht="16" customHeight="1" collapsed="1" x14ac:dyDescent="0.3">
      <c r="A22" s="369" t="s">
        <v>260</v>
      </c>
      <c r="B22" s="3"/>
      <c r="C22" s="11">
        <v>0</v>
      </c>
      <c r="D22" s="72">
        <v>0</v>
      </c>
      <c r="E22" s="72">
        <v>0</v>
      </c>
      <c r="F22" s="72">
        <v>0</v>
      </c>
      <c r="G22" s="72">
        <v>0</v>
      </c>
      <c r="H22" s="111">
        <v>0</v>
      </c>
      <c r="I22" s="111">
        <v>0</v>
      </c>
      <c r="J22" s="111">
        <v>0</v>
      </c>
      <c r="K22" s="111">
        <v>0</v>
      </c>
      <c r="L22" s="111">
        <v>0</v>
      </c>
      <c r="M22" s="111">
        <v>0</v>
      </c>
      <c r="N22" s="111">
        <v>0</v>
      </c>
      <c r="O22" s="111">
        <v>0</v>
      </c>
      <c r="P22" s="111">
        <v>0</v>
      </c>
      <c r="Q22" s="111">
        <v>0</v>
      </c>
      <c r="R22" s="111">
        <v>0</v>
      </c>
      <c r="S22" s="111">
        <v>0</v>
      </c>
      <c r="T22" s="111">
        <v>0</v>
      </c>
      <c r="U22" s="111">
        <v>0</v>
      </c>
      <c r="V22" s="111">
        <v>0</v>
      </c>
      <c r="W22" s="111">
        <v>0</v>
      </c>
      <c r="X22" s="111">
        <v>0</v>
      </c>
      <c r="Y22" s="111">
        <v>0</v>
      </c>
      <c r="Z22" s="111">
        <v>0</v>
      </c>
      <c r="AA22" s="111">
        <v>0</v>
      </c>
      <c r="AB22" s="111">
        <v>0</v>
      </c>
      <c r="AC22" s="111">
        <v>0</v>
      </c>
      <c r="AD22" s="111">
        <v>0</v>
      </c>
      <c r="AE22" s="111">
        <v>0</v>
      </c>
      <c r="AF22" s="111">
        <v>0</v>
      </c>
      <c r="AG22" s="269">
        <v>1.1000000000000001</v>
      </c>
      <c r="AH22" s="269">
        <v>1.1000000000000001</v>
      </c>
      <c r="AI22" s="111">
        <v>0</v>
      </c>
      <c r="AJ22" s="111">
        <v>1.1000000000000001</v>
      </c>
      <c r="AK22" s="111">
        <v>0</v>
      </c>
      <c r="AL22" s="111">
        <v>1.1000000000000001</v>
      </c>
      <c r="AM22" s="111">
        <v>0</v>
      </c>
      <c r="AN22" s="111">
        <v>0</v>
      </c>
      <c r="AO22" s="111">
        <v>0</v>
      </c>
      <c r="AP22" s="111">
        <v>-16.5</v>
      </c>
      <c r="AQ22" s="111">
        <v>-16.5</v>
      </c>
      <c r="AR22" s="111">
        <v>0</v>
      </c>
      <c r="AS22" s="279">
        <v>-16.5</v>
      </c>
      <c r="AT22" s="110">
        <v>0</v>
      </c>
      <c r="AU22" s="111">
        <v>0</v>
      </c>
      <c r="AV22" s="111">
        <v>0</v>
      </c>
      <c r="AX22" s="11">
        <f t="shared" si="0"/>
        <v>-16.5</v>
      </c>
    </row>
    <row r="23" spans="1:50" ht="16" customHeight="1" x14ac:dyDescent="0.3">
      <c r="A23" s="369" t="s">
        <v>303</v>
      </c>
      <c r="B23" s="3"/>
      <c r="C23" s="110">
        <v>0</v>
      </c>
      <c r="D23" s="110">
        <v>0</v>
      </c>
      <c r="E23" s="110">
        <v>0</v>
      </c>
      <c r="F23" s="110">
        <v>0</v>
      </c>
      <c r="G23" s="110">
        <v>0</v>
      </c>
      <c r="H23" s="110">
        <v>0</v>
      </c>
      <c r="I23" s="110">
        <v>0</v>
      </c>
      <c r="J23" s="110">
        <v>0</v>
      </c>
      <c r="K23" s="110">
        <v>0</v>
      </c>
      <c r="L23" s="110">
        <v>0</v>
      </c>
      <c r="M23" s="110">
        <v>0</v>
      </c>
      <c r="N23" s="110">
        <v>0</v>
      </c>
      <c r="O23" s="110">
        <v>0</v>
      </c>
      <c r="P23" s="110">
        <v>0</v>
      </c>
      <c r="Q23" s="110">
        <v>0</v>
      </c>
      <c r="R23" s="110">
        <v>0</v>
      </c>
      <c r="S23" s="110">
        <v>0</v>
      </c>
      <c r="T23" s="110">
        <v>0</v>
      </c>
      <c r="U23" s="110">
        <v>0</v>
      </c>
      <c r="V23" s="110">
        <v>0</v>
      </c>
      <c r="W23" s="110">
        <v>0</v>
      </c>
      <c r="X23" s="110">
        <v>0</v>
      </c>
      <c r="Y23" s="110">
        <v>0</v>
      </c>
      <c r="Z23" s="110">
        <v>0</v>
      </c>
      <c r="AA23" s="110">
        <v>0</v>
      </c>
      <c r="AB23" s="110">
        <v>0</v>
      </c>
      <c r="AC23" s="110">
        <v>0</v>
      </c>
      <c r="AD23" s="110">
        <v>0</v>
      </c>
      <c r="AE23" s="110">
        <v>0</v>
      </c>
      <c r="AF23" s="110">
        <v>0</v>
      </c>
      <c r="AG23" s="110">
        <v>0</v>
      </c>
      <c r="AH23" s="110">
        <v>0</v>
      </c>
      <c r="AI23" s="110">
        <v>0</v>
      </c>
      <c r="AJ23" s="110">
        <v>0</v>
      </c>
      <c r="AK23" s="110">
        <v>0</v>
      </c>
      <c r="AL23" s="110">
        <v>0</v>
      </c>
      <c r="AM23" s="110">
        <v>0</v>
      </c>
      <c r="AN23" s="110">
        <v>0</v>
      </c>
      <c r="AO23" s="110">
        <v>0</v>
      </c>
      <c r="AP23" s="110">
        <v>0</v>
      </c>
      <c r="AQ23" s="110">
        <v>0</v>
      </c>
      <c r="AR23" s="110">
        <v>0</v>
      </c>
      <c r="AS23" s="110">
        <v>0</v>
      </c>
      <c r="AT23" s="110">
        <v>0</v>
      </c>
      <c r="AU23" s="111">
        <v>10.6</v>
      </c>
      <c r="AV23" s="111">
        <v>10.6</v>
      </c>
      <c r="AX23" s="11">
        <f t="shared" si="0"/>
        <v>10.6</v>
      </c>
    </row>
    <row r="24" spans="1:50" ht="16" customHeight="1" x14ac:dyDescent="0.3">
      <c r="A24" s="309" t="s">
        <v>232</v>
      </c>
      <c r="B24" s="3"/>
      <c r="C24" s="11">
        <v>2.1</v>
      </c>
      <c r="D24" s="72">
        <v>2.5</v>
      </c>
      <c r="E24" s="72">
        <v>3.0000000000000004</v>
      </c>
      <c r="F24" s="72">
        <v>2.5</v>
      </c>
      <c r="G24" s="25">
        <v>10</v>
      </c>
      <c r="H24" s="111">
        <v>2</v>
      </c>
      <c r="I24" s="111">
        <v>5</v>
      </c>
      <c r="J24" s="111">
        <v>5.7</v>
      </c>
      <c r="K24" s="111">
        <v>6.6</v>
      </c>
      <c r="L24" s="111">
        <v>19.3</v>
      </c>
      <c r="M24" s="111">
        <v>3.3</v>
      </c>
      <c r="N24" s="111">
        <v>19.7</v>
      </c>
      <c r="O24" s="111">
        <v>3.3</v>
      </c>
      <c r="P24" s="111">
        <v>-11.8</v>
      </c>
      <c r="Q24" s="111">
        <v>14.5</v>
      </c>
      <c r="R24" s="111">
        <v>1.2</v>
      </c>
      <c r="S24" s="111">
        <v>3.1</v>
      </c>
      <c r="T24" s="111">
        <v>4.3</v>
      </c>
      <c r="U24" s="111">
        <v>0.9</v>
      </c>
      <c r="V24" s="111">
        <v>5.2</v>
      </c>
      <c r="W24" s="111">
        <v>-0.2</v>
      </c>
      <c r="X24" s="111">
        <v>5</v>
      </c>
      <c r="Y24" s="111">
        <v>11.2</v>
      </c>
      <c r="Z24" s="111">
        <v>3.3</v>
      </c>
      <c r="AA24" s="111">
        <v>14.5</v>
      </c>
      <c r="AB24" s="111">
        <v>4.4000000000000004</v>
      </c>
      <c r="AC24" s="111">
        <v>18.899999999999999</v>
      </c>
      <c r="AD24" s="111">
        <v>-1.1000000000000001</v>
      </c>
      <c r="AE24" s="111">
        <v>17.8</v>
      </c>
      <c r="AF24" s="111">
        <v>1.7</v>
      </c>
      <c r="AG24" s="269">
        <v>1.8</v>
      </c>
      <c r="AH24" s="269">
        <v>3.5</v>
      </c>
      <c r="AI24" s="111">
        <v>3</v>
      </c>
      <c r="AJ24" s="111">
        <v>8.3000000000000007</v>
      </c>
      <c r="AK24" s="111">
        <v>12.2</v>
      </c>
      <c r="AL24" s="111">
        <v>18.7</v>
      </c>
      <c r="AM24" s="111">
        <v>5.2</v>
      </c>
      <c r="AN24" s="111">
        <v>4.8</v>
      </c>
      <c r="AO24" s="111">
        <v>10</v>
      </c>
      <c r="AP24" s="111">
        <v>6.1</v>
      </c>
      <c r="AQ24" s="111">
        <v>16.100000000000001</v>
      </c>
      <c r="AR24" s="111">
        <v>6.2</v>
      </c>
      <c r="AS24" s="279">
        <v>22.4</v>
      </c>
      <c r="AT24" s="110">
        <v>4.5999999999999996</v>
      </c>
      <c r="AU24" s="111">
        <v>-4.2</v>
      </c>
      <c r="AV24" s="111">
        <v>0.4</v>
      </c>
      <c r="AX24" s="110">
        <f t="shared" si="0"/>
        <v>12.7</v>
      </c>
    </row>
    <row r="25" spans="1:50" ht="16" customHeight="1" x14ac:dyDescent="0.3">
      <c r="A25" s="369" t="s">
        <v>284</v>
      </c>
      <c r="B25" s="3"/>
      <c r="C25" s="11">
        <v>-35.200000000000003</v>
      </c>
      <c r="D25" s="72">
        <v>-6.7000000000000028</v>
      </c>
      <c r="E25" s="72">
        <v>-55.8</v>
      </c>
      <c r="F25" s="72">
        <v>-13.8</v>
      </c>
      <c r="G25" s="25">
        <v>-111.6</v>
      </c>
      <c r="H25" s="72">
        <v>-47.8</v>
      </c>
      <c r="I25" s="72">
        <v>-15.099999999999998</v>
      </c>
      <c r="J25" s="72">
        <v>-36</v>
      </c>
      <c r="K25" s="111">
        <v>27.9</v>
      </c>
      <c r="L25" s="111">
        <v>-73.5</v>
      </c>
      <c r="M25" s="72">
        <v>-28.8</v>
      </c>
      <c r="N25" s="72">
        <v>-21.6</v>
      </c>
      <c r="O25" s="72">
        <v>-16.7</v>
      </c>
      <c r="P25" s="72">
        <v>51.1</v>
      </c>
      <c r="Q25" s="72">
        <v>-15.8</v>
      </c>
      <c r="R25" s="72">
        <v>-37.5</v>
      </c>
      <c r="S25" s="72">
        <v>1.6</v>
      </c>
      <c r="T25" s="72">
        <v>-36</v>
      </c>
      <c r="U25" s="111">
        <v>-19.299999999999997</v>
      </c>
      <c r="V25" s="72">
        <v>-54.9</v>
      </c>
      <c r="W25" s="72">
        <v>-11.8</v>
      </c>
      <c r="X25" s="72">
        <v>-66.7</v>
      </c>
      <c r="Y25" s="72">
        <v>-9.9</v>
      </c>
      <c r="Z25" s="72">
        <v>-27</v>
      </c>
      <c r="AA25" s="72">
        <v>-36.9</v>
      </c>
      <c r="AB25" s="72">
        <v>-10.3</v>
      </c>
      <c r="AC25" s="72">
        <v>-47.2</v>
      </c>
      <c r="AD25" s="72">
        <v>11.8</v>
      </c>
      <c r="AE25" s="72">
        <v>-35.4</v>
      </c>
      <c r="AF25" s="72">
        <v>-9.1</v>
      </c>
      <c r="AG25" s="72">
        <v>-18.399999999999999</v>
      </c>
      <c r="AH25" s="72">
        <v>-27.5</v>
      </c>
      <c r="AI25" s="72">
        <v>-5.6</v>
      </c>
      <c r="AJ25" s="72">
        <v>-33.1</v>
      </c>
      <c r="AK25" s="72">
        <v>-32.299999999999997</v>
      </c>
      <c r="AL25" s="72">
        <v>-65.400000000000006</v>
      </c>
      <c r="AM25" s="72">
        <v>2.1</v>
      </c>
      <c r="AN25" s="72">
        <v>-13.2</v>
      </c>
      <c r="AO25" s="72">
        <v>-11.1</v>
      </c>
      <c r="AP25" s="72">
        <v>2.4</v>
      </c>
      <c r="AQ25" s="72">
        <v>-8.6999999999999993</v>
      </c>
      <c r="AR25" s="72">
        <v>-14.6</v>
      </c>
      <c r="AS25" s="397">
        <v>-23.3</v>
      </c>
      <c r="AT25" s="11">
        <v>-3.8</v>
      </c>
      <c r="AU25" s="72">
        <v>-4.2</v>
      </c>
      <c r="AV25" s="72">
        <v>-8</v>
      </c>
      <c r="AX25" s="110">
        <f t="shared" si="0"/>
        <v>-20.2</v>
      </c>
    </row>
    <row r="26" spans="1:50" ht="16" customHeight="1" x14ac:dyDescent="0.3">
      <c r="A26" s="45" t="s">
        <v>255</v>
      </c>
      <c r="B26" s="45"/>
      <c r="C26" s="56">
        <f>SUM(C7:C25)</f>
        <v>11.5</v>
      </c>
      <c r="D26" s="375">
        <f>SUM(D7:D25)</f>
        <v>75.500000000000014</v>
      </c>
      <c r="E26" s="74">
        <v>89.3</v>
      </c>
      <c r="F26" s="74">
        <f t="shared" ref="F26:AS26" si="1">SUM(F7:F25)</f>
        <v>130.39999999999998</v>
      </c>
      <c r="G26" s="74">
        <f t="shared" si="1"/>
        <v>306.59999999999991</v>
      </c>
      <c r="H26" s="74">
        <f t="shared" si="1"/>
        <v>23.299999999999997</v>
      </c>
      <c r="I26" s="74">
        <f t="shared" si="1"/>
        <v>88.6</v>
      </c>
      <c r="J26" s="74">
        <f t="shared" si="1"/>
        <v>83.500000000000014</v>
      </c>
      <c r="K26" s="74">
        <f t="shared" si="1"/>
        <v>174.9</v>
      </c>
      <c r="L26" s="74">
        <f t="shared" si="1"/>
        <v>367.8</v>
      </c>
      <c r="M26" s="74">
        <f t="shared" si="1"/>
        <v>6.899999999999995</v>
      </c>
      <c r="N26" s="74">
        <f t="shared" si="1"/>
        <v>41.699999999999996</v>
      </c>
      <c r="O26" s="74">
        <f t="shared" si="1"/>
        <v>36.5</v>
      </c>
      <c r="P26" s="74">
        <f t="shared" si="1"/>
        <v>95.800000000000011</v>
      </c>
      <c r="Q26" s="74">
        <f t="shared" si="1"/>
        <v>181.09999999999997</v>
      </c>
      <c r="R26" s="74">
        <f t="shared" si="1"/>
        <v>25.500000000000014</v>
      </c>
      <c r="S26" s="74">
        <f t="shared" si="1"/>
        <v>112.6</v>
      </c>
      <c r="T26" s="74">
        <f t="shared" si="1"/>
        <v>138</v>
      </c>
      <c r="U26" s="74">
        <f t="shared" si="1"/>
        <v>108.89999999999999</v>
      </c>
      <c r="V26" s="74">
        <f t="shared" si="1"/>
        <v>247.29999999999998</v>
      </c>
      <c r="W26" s="74">
        <f t="shared" si="1"/>
        <v>213.90000000000003</v>
      </c>
      <c r="X26" s="74">
        <f t="shared" si="1"/>
        <v>461.19999999999987</v>
      </c>
      <c r="Y26" s="74">
        <f t="shared" si="1"/>
        <v>109.39999999999999</v>
      </c>
      <c r="Z26" s="74">
        <f t="shared" si="1"/>
        <v>142.90000000000006</v>
      </c>
      <c r="AA26" s="74">
        <f t="shared" si="1"/>
        <v>252.20000000000002</v>
      </c>
      <c r="AB26" s="74">
        <f t="shared" si="1"/>
        <v>98.600000000000009</v>
      </c>
      <c r="AC26" s="74">
        <f t="shared" si="1"/>
        <v>350.79999999999995</v>
      </c>
      <c r="AD26" s="74">
        <f t="shared" si="1"/>
        <v>104.10000000000001</v>
      </c>
      <c r="AE26" s="74">
        <f t="shared" si="1"/>
        <v>455.00000000000006</v>
      </c>
      <c r="AF26" s="74">
        <f t="shared" si="1"/>
        <v>-9.4000000000000075</v>
      </c>
      <c r="AG26" s="74">
        <f t="shared" si="1"/>
        <v>50.499999999999979</v>
      </c>
      <c r="AH26" s="74">
        <f t="shared" si="1"/>
        <v>41.099999999999994</v>
      </c>
      <c r="AI26" s="74">
        <f t="shared" si="1"/>
        <v>48</v>
      </c>
      <c r="AJ26" s="74">
        <f t="shared" si="1"/>
        <v>89.1</v>
      </c>
      <c r="AK26" s="74">
        <f t="shared" si="1"/>
        <v>102.40000000000002</v>
      </c>
      <c r="AL26" s="74">
        <f t="shared" si="1"/>
        <v>191.49999999999997</v>
      </c>
      <c r="AM26" s="74">
        <f t="shared" si="1"/>
        <v>0.60000000000000009</v>
      </c>
      <c r="AN26" s="74">
        <f t="shared" si="1"/>
        <v>45.699999999999989</v>
      </c>
      <c r="AO26" s="74">
        <f t="shared" si="1"/>
        <v>46.3</v>
      </c>
      <c r="AP26" s="74">
        <f t="shared" si="1"/>
        <v>52.6</v>
      </c>
      <c r="AQ26" s="74">
        <f t="shared" si="1"/>
        <v>98.899999999999991</v>
      </c>
      <c r="AR26" s="74">
        <f t="shared" si="1"/>
        <v>113.5</v>
      </c>
      <c r="AS26" s="398">
        <f t="shared" si="1"/>
        <v>212.50000000000003</v>
      </c>
      <c r="AT26" s="56">
        <f t="shared" ref="AT26:AV26" si="2">SUM(AT7:AT25)</f>
        <v>20.499999999999996</v>
      </c>
      <c r="AU26" s="74">
        <f t="shared" si="2"/>
        <v>69.499999999999986</v>
      </c>
      <c r="AV26" s="74">
        <f t="shared" si="2"/>
        <v>90.000000000000014</v>
      </c>
      <c r="AX26" s="56">
        <f>SUM(AX7:AX25)</f>
        <v>256.10000000000002</v>
      </c>
    </row>
    <row r="27" spans="1:50" ht="16" customHeight="1" x14ac:dyDescent="0.35">
      <c r="A27" s="1"/>
      <c r="B27" s="174" t="s">
        <v>293</v>
      </c>
      <c r="C27" s="50">
        <v>0.22</v>
      </c>
      <c r="D27" s="50">
        <v>0.22</v>
      </c>
      <c r="E27" s="50">
        <v>0.22</v>
      </c>
      <c r="F27" s="50">
        <v>0.23</v>
      </c>
      <c r="G27" s="50">
        <v>0.23</v>
      </c>
      <c r="H27" s="50">
        <v>0.23</v>
      </c>
      <c r="I27" s="50">
        <v>0.23</v>
      </c>
      <c r="J27" s="50">
        <v>0.23</v>
      </c>
      <c r="K27" s="50">
        <v>0.24</v>
      </c>
      <c r="L27" s="50">
        <v>0.24</v>
      </c>
      <c r="M27" s="50">
        <v>0.25</v>
      </c>
      <c r="N27" s="50">
        <v>0.25</v>
      </c>
      <c r="O27" s="50">
        <v>0.25</v>
      </c>
      <c r="P27" s="50">
        <v>0.25</v>
      </c>
      <c r="Q27" s="50">
        <v>0.25</v>
      </c>
      <c r="R27" s="50">
        <v>0.27</v>
      </c>
      <c r="S27" s="50">
        <v>0.27</v>
      </c>
      <c r="T27" s="50">
        <v>0.27</v>
      </c>
      <c r="U27" s="50">
        <v>0.28000000000000003</v>
      </c>
      <c r="V27" s="50">
        <v>0.28000000000000003</v>
      </c>
      <c r="W27" s="50">
        <v>0.23</v>
      </c>
      <c r="X27" s="50">
        <v>0.25</v>
      </c>
      <c r="Y27" s="50">
        <v>0.27</v>
      </c>
      <c r="Z27" s="50">
        <v>0.27</v>
      </c>
      <c r="AA27" s="50">
        <v>0.27</v>
      </c>
      <c r="AB27" s="50">
        <v>0.27</v>
      </c>
      <c r="AC27" s="50">
        <v>0.27</v>
      </c>
      <c r="AD27" s="50">
        <v>0.31</v>
      </c>
      <c r="AE27" s="50">
        <v>0.28000000000000003</v>
      </c>
      <c r="AF27" s="50">
        <v>0.28000000000000003</v>
      </c>
      <c r="AG27" s="50">
        <v>0.28000000000000003</v>
      </c>
      <c r="AH27" s="50">
        <v>0.28000000000000003</v>
      </c>
      <c r="AI27" s="50">
        <v>0.32</v>
      </c>
      <c r="AJ27" s="50">
        <v>0.3</v>
      </c>
      <c r="AK27" s="50">
        <v>0.24</v>
      </c>
      <c r="AL27" s="50">
        <v>0.27</v>
      </c>
      <c r="AM27" s="50">
        <v>0.28000000000000003</v>
      </c>
      <c r="AN27" s="50">
        <v>0.27</v>
      </c>
      <c r="AO27" s="50">
        <v>0.27</v>
      </c>
      <c r="AP27" s="50">
        <v>0.24</v>
      </c>
      <c r="AQ27" s="50">
        <v>0.26</v>
      </c>
      <c r="AR27" s="50">
        <v>0.23</v>
      </c>
      <c r="AS27" s="50">
        <v>0.24</v>
      </c>
      <c r="AT27" s="50">
        <v>0.25</v>
      </c>
      <c r="AU27" s="50">
        <v>0.25</v>
      </c>
      <c r="AV27" s="50">
        <v>0.25</v>
      </c>
      <c r="AX27" s="50"/>
    </row>
    <row r="28" spans="1:50" ht="16" customHeight="1" x14ac:dyDescent="0.35">
      <c r="A28" s="1"/>
      <c r="B28" s="174"/>
      <c r="C28" s="50"/>
      <c r="D28" s="50"/>
      <c r="E28" s="50"/>
      <c r="F28" s="50"/>
      <c r="G28" s="50"/>
      <c r="H28" s="50"/>
      <c r="I28" s="50"/>
      <c r="J28" s="50"/>
      <c r="K28" s="50"/>
      <c r="L28" s="50"/>
      <c r="M28" s="50"/>
      <c r="N28" s="50"/>
      <c r="O28" s="50"/>
      <c r="P28" s="50"/>
      <c r="Q28" s="50"/>
      <c r="R28" s="50"/>
      <c r="S28" s="50"/>
      <c r="T28" s="50"/>
      <c r="U28" s="50"/>
      <c r="V28" s="50"/>
      <c r="Y28" s="50"/>
      <c r="Z28" s="50"/>
      <c r="AA28" s="50"/>
      <c r="AB28" s="50"/>
      <c r="AC28" s="50"/>
      <c r="AD28" s="50"/>
      <c r="AE28" s="50"/>
      <c r="AF28" s="50"/>
      <c r="AG28" s="50"/>
      <c r="AH28" s="50"/>
      <c r="AI28" s="50"/>
      <c r="AJ28" s="50"/>
      <c r="AK28" s="50"/>
      <c r="AL28" s="50"/>
      <c r="AM28" s="50"/>
      <c r="AN28" s="50"/>
      <c r="AO28" s="50"/>
    </row>
    <row r="29" spans="1:50" ht="16" customHeight="1" x14ac:dyDescent="0.35">
      <c r="A29" s="1"/>
      <c r="B29" s="174"/>
      <c r="C29" s="50"/>
      <c r="D29" s="50"/>
      <c r="E29" s="50"/>
      <c r="F29" s="50"/>
      <c r="G29" s="50"/>
      <c r="H29" s="50"/>
      <c r="I29" s="50"/>
      <c r="J29" s="50"/>
      <c r="K29" s="50"/>
      <c r="L29" s="50"/>
      <c r="M29" s="50"/>
      <c r="N29" s="50"/>
      <c r="O29" s="50"/>
      <c r="P29" s="50"/>
      <c r="Q29" s="50"/>
      <c r="R29" s="50"/>
      <c r="S29" s="50"/>
      <c r="T29" s="50"/>
      <c r="U29" s="50"/>
      <c r="V29" s="50"/>
      <c r="Y29" s="50"/>
      <c r="Z29" s="50"/>
      <c r="AA29" s="50"/>
      <c r="AB29" s="50"/>
      <c r="AC29" s="50"/>
      <c r="AD29" s="50"/>
      <c r="AE29" s="50"/>
      <c r="AF29" s="50"/>
      <c r="AG29" s="50"/>
      <c r="AH29" s="50"/>
      <c r="AI29" s="50"/>
      <c r="AJ29" s="50"/>
      <c r="AK29" s="50"/>
      <c r="AL29" s="50"/>
      <c r="AM29" s="50"/>
      <c r="AN29" s="50"/>
      <c r="AO29" s="50"/>
    </row>
    <row r="30" spans="1:50" ht="16" customHeight="1" x14ac:dyDescent="0.3">
      <c r="A30" s="430" t="s">
        <v>182</v>
      </c>
      <c r="B30" s="430"/>
      <c r="C30" s="331"/>
      <c r="D30" s="331"/>
      <c r="E30" s="331"/>
      <c r="F30" s="331"/>
      <c r="G30" s="331"/>
      <c r="H30" s="331"/>
      <c r="I30" s="331"/>
      <c r="J30" s="331"/>
      <c r="K30" s="331"/>
      <c r="L30" s="331"/>
      <c r="M30" s="331"/>
      <c r="N30" s="332"/>
      <c r="O30" s="332"/>
      <c r="P30" s="332"/>
      <c r="Q30" s="332"/>
      <c r="R30" s="331"/>
      <c r="S30" s="332"/>
      <c r="T30" s="332"/>
      <c r="U30" s="332"/>
      <c r="V30" s="332"/>
      <c r="W30" s="332"/>
      <c r="X30" s="332"/>
      <c r="Y30" s="331"/>
      <c r="Z30" s="331"/>
      <c r="AA30" s="331"/>
      <c r="AB30" s="331"/>
      <c r="AC30" s="331"/>
      <c r="AD30" s="331"/>
      <c r="AE30" s="331"/>
      <c r="AF30" s="331"/>
      <c r="AG30" s="331"/>
      <c r="AH30" s="331"/>
      <c r="AI30" s="331"/>
      <c r="AJ30" s="331"/>
      <c r="AK30" s="331"/>
      <c r="AL30" s="331"/>
      <c r="AM30" s="331"/>
      <c r="AN30" s="331"/>
      <c r="AO30" s="331"/>
    </row>
    <row r="31" spans="1:50" ht="14.25" customHeight="1" x14ac:dyDescent="0.3">
      <c r="A31" s="433" t="s">
        <v>304</v>
      </c>
      <c r="B31" s="433"/>
      <c r="C31" s="433"/>
      <c r="D31" s="433"/>
      <c r="E31" s="433"/>
      <c r="F31" s="433"/>
      <c r="G31" s="433"/>
      <c r="H31" s="433"/>
      <c r="I31" s="433"/>
      <c r="J31" s="433"/>
      <c r="K31" s="433"/>
      <c r="L31" s="433"/>
      <c r="M31" s="433"/>
      <c r="N31" s="433"/>
      <c r="O31" s="433"/>
      <c r="P31" s="433"/>
      <c r="Q31" s="433"/>
      <c r="R31" s="433"/>
      <c r="S31" s="433"/>
      <c r="T31" s="433"/>
      <c r="U31" s="433"/>
      <c r="V31" s="433"/>
      <c r="W31" s="433"/>
      <c r="X31" s="433"/>
      <c r="Y31" s="433"/>
      <c r="Z31" s="433"/>
      <c r="AA31" s="433"/>
      <c r="AB31" s="433"/>
      <c r="AC31" s="433"/>
      <c r="AD31" s="433"/>
      <c r="AE31" s="433"/>
      <c r="AF31" s="433"/>
      <c r="AG31" s="433"/>
      <c r="AH31" s="433"/>
      <c r="AI31" s="433"/>
      <c r="AJ31" s="433"/>
      <c r="AK31" s="433"/>
      <c r="AL31" s="433"/>
      <c r="AM31" s="433"/>
      <c r="AN31" s="433"/>
      <c r="AO31" s="433"/>
      <c r="AP31" s="433"/>
      <c r="AQ31" s="433"/>
      <c r="AR31" s="433"/>
      <c r="AS31" s="433"/>
      <c r="AT31" s="433"/>
      <c r="AU31" s="433"/>
      <c r="AV31" s="433"/>
    </row>
    <row r="32" spans="1:50" x14ac:dyDescent="0.3">
      <c r="A32" s="433"/>
      <c r="B32" s="433"/>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3"/>
      <c r="AM32" s="433"/>
      <c r="AN32" s="433"/>
      <c r="AO32" s="433"/>
      <c r="AP32" s="433"/>
      <c r="AQ32" s="433"/>
      <c r="AR32" s="433"/>
      <c r="AS32" s="433"/>
      <c r="AT32" s="433"/>
      <c r="AU32" s="433"/>
      <c r="AV32" s="433"/>
    </row>
    <row r="33" spans="1:48" ht="16" customHeight="1" x14ac:dyDescent="0.3">
      <c r="A33" s="346"/>
      <c r="B33" s="346"/>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346"/>
      <c r="AP33" s="346"/>
      <c r="AQ33" s="346"/>
    </row>
    <row r="34" spans="1:48" ht="16" customHeight="1" x14ac:dyDescent="0.3">
      <c r="A34" s="425" t="s">
        <v>81</v>
      </c>
      <c r="B34" s="425"/>
      <c r="C34" s="425"/>
      <c r="D34" s="425"/>
      <c r="E34" s="425"/>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5"/>
      <c r="AJ34" s="425"/>
      <c r="AK34" s="425"/>
      <c r="AL34" s="425"/>
      <c r="AM34" s="425"/>
      <c r="AN34" s="425"/>
      <c r="AO34" s="425"/>
      <c r="AP34" s="425"/>
      <c r="AQ34" s="425"/>
      <c r="AR34" s="425"/>
      <c r="AS34" s="425"/>
      <c r="AT34" s="425"/>
      <c r="AU34" s="425"/>
      <c r="AV34" s="425"/>
    </row>
    <row r="35" spans="1:48" ht="16" customHeight="1" x14ac:dyDescent="0.3">
      <c r="A35" s="425"/>
      <c r="B35" s="425"/>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5"/>
      <c r="AH35" s="425"/>
      <c r="AI35" s="425"/>
      <c r="AJ35" s="425"/>
      <c r="AK35" s="425"/>
      <c r="AL35" s="425"/>
      <c r="AM35" s="425"/>
      <c r="AN35" s="425"/>
      <c r="AO35" s="425"/>
      <c r="AP35" s="425"/>
      <c r="AQ35" s="425"/>
      <c r="AR35" s="425"/>
      <c r="AS35" s="425"/>
      <c r="AT35" s="425"/>
      <c r="AU35" s="425"/>
      <c r="AV35" s="425"/>
    </row>
    <row r="36" spans="1:48" x14ac:dyDescent="0.3">
      <c r="A36" s="256"/>
      <c r="B36" s="256"/>
      <c r="C36" s="256"/>
      <c r="D36" s="256"/>
      <c r="E36" s="256"/>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3"/>
    </row>
    <row r="37" spans="1:48"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row>
    <row r="38" spans="1:48"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48"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row>
    <row r="40" spans="1:48"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row>
    <row r="41" spans="1:48"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row>
    <row r="42" spans="1:48"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row>
    <row r="43" spans="1:48"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row>
    <row r="44" spans="1:48"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row>
    <row r="45" spans="1:48"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row>
    <row r="46" spans="1:48"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row>
    <row r="47" spans="1:48"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row>
    <row r="48" spans="1:48"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row>
    <row r="49" spans="1:42"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row>
    <row r="50" spans="1:42"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row>
    <row r="51" spans="1:42"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row>
    <row r="52" spans="1:42"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row>
    <row r="53" spans="1:42"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row>
    <row r="54" spans="1:42"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row>
    <row r="55" spans="1:42"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row>
    <row r="56" spans="1:42"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row>
    <row r="57" spans="1:42"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row>
    <row r="58" spans="1:42"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row>
    <row r="59" spans="1:42"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row>
    <row r="60" spans="1:42"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row>
    <row r="61" spans="1:42"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row>
    <row r="62" spans="1:42"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row>
    <row r="63" spans="1:42"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row>
    <row r="64" spans="1:42"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row>
    <row r="65" spans="1:42"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row>
    <row r="66" spans="1:42"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row>
    <row r="67" spans="1:42"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row>
    <row r="68" spans="1:42"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row>
    <row r="69" spans="1:42"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row>
    <row r="70" spans="1:42"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row>
    <row r="71" spans="1:42"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row>
    <row r="72" spans="1:42"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row>
    <row r="73" spans="1:42"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row>
    <row r="74" spans="1:42"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row>
    <row r="75" spans="1:42"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row>
    <row r="76" spans="1:42"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row>
    <row r="77" spans="1:42"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row>
    <row r="78" spans="1:42"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row>
    <row r="79" spans="1:42"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row>
    <row r="80" spans="1:42"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row>
    <row r="81" spans="1:42"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row>
    <row r="82" spans="1:42"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row>
    <row r="83" spans="1:42"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row>
    <row r="84" spans="1:42"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row>
    <row r="85" spans="1:42"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row>
    <row r="86" spans="1:42"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row>
    <row r="87" spans="1:42"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row>
    <row r="88" spans="1:42"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row>
    <row r="89" spans="1:42"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row>
    <row r="90" spans="1:42"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row>
    <row r="91" spans="1:42"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row>
    <row r="92" spans="1:42"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row>
    <row r="93" spans="1:42"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row>
    <row r="94" spans="1:42"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row>
    <row r="95" spans="1:42"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row>
    <row r="96" spans="1:42"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row>
    <row r="97" spans="1:42"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row>
    <row r="98" spans="1:42"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row>
    <row r="99" spans="1:42"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row r="109" spans="1:42"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row>
    <row r="110" spans="1:42"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row>
    <row r="111" spans="1:42"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row>
    <row r="112" spans="1:42"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row>
    <row r="113" spans="1:42"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row>
    <row r="114" spans="1:42"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row>
    <row r="115" spans="1:42"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row>
    <row r="116" spans="1:42"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row>
    <row r="117" spans="1:42"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row>
    <row r="118" spans="1:42"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row>
    <row r="119" spans="1:42"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row>
    <row r="120" spans="1:42"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row>
    <row r="121" spans="1:42"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row>
    <row r="122" spans="1:42"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row>
    <row r="123" spans="1:42"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row>
    <row r="124" spans="1:42"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row>
    <row r="125" spans="1:42"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row>
    <row r="126" spans="1:42"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row>
    <row r="127" spans="1:42"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row>
    <row r="128" spans="1:42"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row>
    <row r="129" spans="1:42"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row>
    <row r="130" spans="1:42"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row>
    <row r="131" spans="1:42"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row>
    <row r="132" spans="1:42"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row>
    <row r="133" spans="1:42"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row>
    <row r="134" spans="1:42"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row>
    <row r="135" spans="1:42"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row>
    <row r="136" spans="1:42"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row>
    <row r="137" spans="1:42"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row>
    <row r="138" spans="1:42"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row>
    <row r="139" spans="1:42"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row>
    <row r="140" spans="1:42"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row>
    <row r="141" spans="1:42"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row>
    <row r="142" spans="1:42"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row>
    <row r="143" spans="1:42"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row>
    <row r="144" spans="1:42"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row>
    <row r="145" spans="1:42"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row>
    <row r="146" spans="1:42"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row>
    <row r="147" spans="1:42"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row>
    <row r="148" spans="1:42"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row>
    <row r="149" spans="1:42"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row>
    <row r="150" spans="1:42"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row>
    <row r="151" spans="1:42"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row>
    <row r="152" spans="1:42"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row>
    <row r="153" spans="1:42"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row>
    <row r="154" spans="1:42"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row>
    <row r="155" spans="1:42"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row>
    <row r="156" spans="1:42"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row>
    <row r="157" spans="1:42"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row>
    <row r="158" spans="1:42"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row>
    <row r="159" spans="1:42"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row>
    <row r="160" spans="1:42"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row>
    <row r="161" spans="1:42"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row>
    <row r="162" spans="1:42"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row>
    <row r="163" spans="1:42"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row>
    <row r="164" spans="1:42"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row>
    <row r="165" spans="1:42"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row>
    <row r="166" spans="1:42"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row>
    <row r="167" spans="1:42"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row>
    <row r="168" spans="1:42"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row>
    <row r="169" spans="1:42"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row>
    <row r="170" spans="1:42"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row>
    <row r="171" spans="1:42"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row>
    <row r="172" spans="1:42"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row>
    <row r="173" spans="1:42"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row>
    <row r="174" spans="1:42"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row>
    <row r="175" spans="1:42"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row>
    <row r="176" spans="1:42"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row>
    <row r="177" spans="1:42"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row>
    <row r="178" spans="1:42"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row>
    <row r="179" spans="1:42"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row>
    <row r="180" spans="1:42"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row>
    <row r="181" spans="1:42"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row>
    <row r="182" spans="1:42"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row>
    <row r="183" spans="1:42"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row>
    <row r="184" spans="1:42"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row>
    <row r="185" spans="1:42"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row>
    <row r="186" spans="1:42"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row>
    <row r="187" spans="1:42"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row>
    <row r="188" spans="1:42"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row>
    <row r="189" spans="1:42"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row>
    <row r="190" spans="1:42"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row>
    <row r="191" spans="1:42"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row>
    <row r="192" spans="1:42"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row>
    <row r="193" spans="1:42"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row>
    <row r="194" spans="1:42"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row>
    <row r="195" spans="1:42"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row>
    <row r="196" spans="1:42"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row>
    <row r="197" spans="1:42"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row>
    <row r="198" spans="1:42"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row>
    <row r="199" spans="1:42"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row>
    <row r="200" spans="1:42"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row>
    <row r="201" spans="1:42"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row>
    <row r="202" spans="1:42"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row>
    <row r="203" spans="1:42"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row>
    <row r="204" spans="1:42"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row>
    <row r="205" spans="1:42"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row>
    <row r="206" spans="1:42"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row>
    <row r="207" spans="1:42"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row>
    <row r="208" spans="1:42"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row>
    <row r="209" spans="1:42"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row>
    <row r="210" spans="1:42"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row>
    <row r="211" spans="1:42"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row>
    <row r="212" spans="1:42"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row>
    <row r="213" spans="1:42"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row>
    <row r="214" spans="1:42"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row>
    <row r="215" spans="1:42"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row>
    <row r="216" spans="1:42"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row>
    <row r="217" spans="1:42"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row>
    <row r="218" spans="1:42"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row>
    <row r="219" spans="1:42"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row>
    <row r="220" spans="1:42"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row>
    <row r="221" spans="1:42"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row>
    <row r="222" spans="1:42"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row>
    <row r="223" spans="1:42"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row>
    <row r="224" spans="1:42"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row>
    <row r="225" spans="1:42"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row>
    <row r="226" spans="1:42"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row>
    <row r="227" spans="1:42"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row>
    <row r="228" spans="1:42"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row>
    <row r="229" spans="1:42"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row>
    <row r="230" spans="1:42"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row>
    <row r="231" spans="1:42"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row>
    <row r="232" spans="1:42"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row>
    <row r="233" spans="1:42"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row>
    <row r="234" spans="1:42"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row>
    <row r="235" spans="1:42"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row>
    <row r="236" spans="1:42"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row>
    <row r="237" spans="1:42"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row>
    <row r="238" spans="1:42"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row>
    <row r="239" spans="1:42"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row>
    <row r="240" spans="1:42"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row>
    <row r="241" spans="1:42"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row>
    <row r="242" spans="1:42"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row>
    <row r="243" spans="1:42"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row>
    <row r="244" spans="1:42"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row>
    <row r="245" spans="1:42"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row>
    <row r="246" spans="1:42"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row>
    <row r="247" spans="1:42"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row>
    <row r="248" spans="1:42"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row>
    <row r="249" spans="1:42"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row>
    <row r="250" spans="1:42"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row>
    <row r="251" spans="1:42"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row>
    <row r="252" spans="1:42"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row>
    <row r="253" spans="1:42"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row>
    <row r="254" spans="1:42"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row>
    <row r="255" spans="1:42"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row>
    <row r="256" spans="1:42"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row>
    <row r="257" spans="1:42"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row>
    <row r="258" spans="1:42"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row>
    <row r="259" spans="1:42"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row>
    <row r="260" spans="1:42"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row>
    <row r="261" spans="1:42"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row>
    <row r="262" spans="1:42"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row>
    <row r="263" spans="1:42"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row>
    <row r="264" spans="1:42"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row>
    <row r="265" spans="1:42"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row>
    <row r="266" spans="1:42"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row>
    <row r="267" spans="1:42"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row>
    <row r="268" spans="1:42"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row>
    <row r="269" spans="1:42"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row>
    <row r="270" spans="1:42"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row>
    <row r="271" spans="1:42"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row>
    <row r="272" spans="1:42"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row>
    <row r="273" spans="1:42"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row>
    <row r="274" spans="1:42"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row>
    <row r="275" spans="1:42"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row>
    <row r="276" spans="1:42"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row>
    <row r="277" spans="1:42"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row>
    <row r="278" spans="1:42"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row>
    <row r="279" spans="1:42"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row>
    <row r="280" spans="1:42"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row>
    <row r="281" spans="1:42"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row>
    <row r="282" spans="1:42"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row>
    <row r="283" spans="1:42"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row>
    <row r="284" spans="1:42"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row>
    <row r="285" spans="1:42"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row>
    <row r="286" spans="1:42"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row>
    <row r="287" spans="1:42"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row>
    <row r="288" spans="1:42"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row>
    <row r="289" spans="1:42"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row>
    <row r="290" spans="1:42"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row>
    <row r="291" spans="1:42"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row>
    <row r="292" spans="1:42"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row>
    <row r="293" spans="1:42"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row>
    <row r="294" spans="1:42"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row>
    <row r="295" spans="1:42"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row>
    <row r="296" spans="1:42"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row>
    <row r="297" spans="1:42"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row>
    <row r="298" spans="1:42"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row>
    <row r="299" spans="1:42"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row>
    <row r="300" spans="1:42"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row>
    <row r="301" spans="1:42"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row>
    <row r="302" spans="1:42"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row>
    <row r="303" spans="1:42"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row>
    <row r="304" spans="1:42"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row>
    <row r="305" spans="1:42"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row>
    <row r="306" spans="1:42"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row>
    <row r="307" spans="1:42"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row>
    <row r="308" spans="1:42"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row>
    <row r="309" spans="1:42"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row>
    <row r="310" spans="1:42"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row>
    <row r="311" spans="1:42"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row>
    <row r="312" spans="1:42"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row>
    <row r="313" spans="1:42"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row>
    <row r="314" spans="1:42"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row>
    <row r="315" spans="1:42"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row>
    <row r="316" spans="1:42"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row>
    <row r="317" spans="1:42"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row>
    <row r="318" spans="1:42"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row>
    <row r="319" spans="1:42"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row>
    <row r="320" spans="1:42"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row>
    <row r="321" spans="1:42"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row>
    <row r="322" spans="1:42"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row>
    <row r="323" spans="1:42"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row>
    <row r="324" spans="1:42"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row>
    <row r="325" spans="1:42"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row>
    <row r="326" spans="1:42"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row>
    <row r="327" spans="1:42"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row>
    <row r="328" spans="1:42"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row>
    <row r="329" spans="1:42"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row>
    <row r="330" spans="1:42"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row>
    <row r="331" spans="1:42"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row>
    <row r="332" spans="1:42"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row>
    <row r="333" spans="1:42"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row>
    <row r="334" spans="1:42"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row>
    <row r="335" spans="1:42"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row>
    <row r="336" spans="1:42"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row>
    <row r="337" spans="1:42"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row>
    <row r="338" spans="1:42"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row>
    <row r="339" spans="1:42"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row>
    <row r="340" spans="1:42"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row>
    <row r="341" spans="1:42"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row>
    <row r="342" spans="1:42"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row>
    <row r="343" spans="1:42"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row>
    <row r="344" spans="1:42"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row>
    <row r="345" spans="1:42"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row>
    <row r="346" spans="1:42"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row>
    <row r="347" spans="1:42"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row>
    <row r="348" spans="1:42"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row>
    <row r="349" spans="1:42"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row>
    <row r="350" spans="1:42"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row>
    <row r="351" spans="1:42"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row>
    <row r="352" spans="1:42"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row>
    <row r="353" spans="1:42"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row>
    <row r="354" spans="1:42"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row>
    <row r="355" spans="1:42"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row>
    <row r="356" spans="1:42"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row>
    <row r="357" spans="1:42"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row>
    <row r="358" spans="1:42"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row>
    <row r="359" spans="1:42"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row>
    <row r="360" spans="1:42"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row>
    <row r="361" spans="1:42"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row>
    <row r="362" spans="1:42"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row>
    <row r="363" spans="1:42"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row>
    <row r="364" spans="1:42"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row>
    <row r="365" spans="1:42"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row>
    <row r="366" spans="1:42"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row>
    <row r="367" spans="1:42"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row>
    <row r="368" spans="1:42"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row>
    <row r="369" spans="1:42"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row>
    <row r="370" spans="1:42"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row>
    <row r="371" spans="1:42"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row>
    <row r="372" spans="1:42"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row>
    <row r="373" spans="1:42"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row>
    <row r="374" spans="1:42"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row>
    <row r="375" spans="1:42"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row>
    <row r="376" spans="1:42"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row>
    <row r="377" spans="1:42"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row>
    <row r="378" spans="1:42"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row>
    <row r="379" spans="1:42"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row>
    <row r="380" spans="1:42"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row>
    <row r="381" spans="1:42"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row>
    <row r="382" spans="1:42"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row>
    <row r="383" spans="1:42"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row>
    <row r="384" spans="1:42"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row>
    <row r="385" spans="1:42"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row>
    <row r="386" spans="1:42"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row>
    <row r="387" spans="1:42"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row>
    <row r="388" spans="1:42"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row>
    <row r="389" spans="1:42"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row>
    <row r="390" spans="1:42"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row>
    <row r="391" spans="1:42"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row>
    <row r="392" spans="1:42"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row>
    <row r="393" spans="1:42"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row>
    <row r="394" spans="1:42"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row>
    <row r="395" spans="1:42"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row>
    <row r="396" spans="1:42"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row>
    <row r="397" spans="1:42"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row>
    <row r="398" spans="1:42"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row>
    <row r="399" spans="1:42"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row>
    <row r="400" spans="1:42"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row>
    <row r="401" spans="1:42"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row>
    <row r="402" spans="1:42"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row>
    <row r="403" spans="1:42"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row>
    <row r="404" spans="1:42"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row>
    <row r="405" spans="1:42"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row>
    <row r="406" spans="1:42"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row>
    <row r="407" spans="1:42"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row>
    <row r="408" spans="1:42"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row>
    <row r="409" spans="1:42"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row>
    <row r="410" spans="1:42"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row>
    <row r="411" spans="1:42"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row>
    <row r="412" spans="1:42"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row>
    <row r="413" spans="1:42"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row>
    <row r="414" spans="1:42"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row>
    <row r="415" spans="1:42"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row>
    <row r="416" spans="1:42"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row>
    <row r="417" spans="1:42"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row>
    <row r="418" spans="1:42"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row>
    <row r="419" spans="1:42"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row>
    <row r="420" spans="1:42"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row>
    <row r="421" spans="1:42"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row>
    <row r="422" spans="1:42"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row>
    <row r="423" spans="1:42"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row>
    <row r="424" spans="1:42"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row>
    <row r="425" spans="1:42"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row>
    <row r="426" spans="1:42"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row>
    <row r="427" spans="1:42"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row>
    <row r="428" spans="1:42"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row>
    <row r="429" spans="1:42"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row>
    <row r="430" spans="1:42"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row>
    <row r="431" spans="1:42"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row>
    <row r="432" spans="1:42"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row>
    <row r="433" spans="1:42"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row>
    <row r="434" spans="1:42"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row>
    <row r="435" spans="1:42"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row>
    <row r="436" spans="1:42"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row>
    <row r="437" spans="1:42"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row>
    <row r="438" spans="1:42"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row>
    <row r="439" spans="1:42"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row>
    <row r="440" spans="1:42"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row>
    <row r="441" spans="1:42"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row>
    <row r="442" spans="1:42"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row>
    <row r="443" spans="1:42"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row>
    <row r="444" spans="1:42"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row>
    <row r="445" spans="1:42"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row>
    <row r="446" spans="1:42"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row>
    <row r="447" spans="1:42"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row>
    <row r="448" spans="1:42"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row>
    <row r="449" spans="1:42"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row>
    <row r="450" spans="1:42"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row>
    <row r="451" spans="1:42"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row>
    <row r="452" spans="1:42"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row>
    <row r="453" spans="1:42"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row>
    <row r="454" spans="1:42"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row>
    <row r="455" spans="1:42"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row>
    <row r="456" spans="1:42"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row>
    <row r="457" spans="1:42"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row>
    <row r="458" spans="1:42"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row>
    <row r="459" spans="1:42"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row>
    <row r="460" spans="1:42"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row>
    <row r="461" spans="1:42"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row>
    <row r="462" spans="1:42"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row>
    <row r="463" spans="1:42"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row>
    <row r="464" spans="1:42"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row>
    <row r="465" spans="1:42"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row>
    <row r="466" spans="1:42"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row>
    <row r="467" spans="1:42"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row>
    <row r="468" spans="1:42"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row>
    <row r="469" spans="1:42"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row>
    <row r="470" spans="1:42"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row>
    <row r="471" spans="1:42"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row>
    <row r="472" spans="1:42"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row>
    <row r="473" spans="1:42"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row>
    <row r="474" spans="1:42"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row>
    <row r="475" spans="1:42"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row>
    <row r="476" spans="1:42"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row>
    <row r="477" spans="1:42"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row>
    <row r="478" spans="1:42"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row>
    <row r="479" spans="1:42"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row>
    <row r="480" spans="1:42"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row>
    <row r="481" spans="1:42"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row>
    <row r="482" spans="1:42"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row>
    <row r="483" spans="1:42"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row>
    <row r="484" spans="1:42"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row>
    <row r="485" spans="1:42"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row>
    <row r="486" spans="1:42"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row>
    <row r="487" spans="1:42"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row>
    <row r="488" spans="1:42"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row>
    <row r="489" spans="1:42"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row>
    <row r="490" spans="1:42"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row>
    <row r="491" spans="1:42"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row>
    <row r="492" spans="1:42"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row>
    <row r="493" spans="1:42"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row>
    <row r="494" spans="1:42"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row>
    <row r="495" spans="1:42"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row>
    <row r="496" spans="1:42"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row>
    <row r="497" spans="1:42"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row>
    <row r="498" spans="1:42"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row>
    <row r="499" spans="1:42"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row>
    <row r="500" spans="1:42"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row>
    <row r="501" spans="1:42"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row>
    <row r="502" spans="1:42"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row>
    <row r="503" spans="1:42"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row>
    <row r="504" spans="1:42"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row>
    <row r="505" spans="1:42"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row>
    <row r="506" spans="1:42"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row>
    <row r="507" spans="1:42"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row>
    <row r="508" spans="1:42"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row>
    <row r="509" spans="1:42"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row>
    <row r="510" spans="1:42"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row>
    <row r="511" spans="1:42"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row>
    <row r="512" spans="1:42"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row>
    <row r="513" spans="1:42"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row>
    <row r="514" spans="1:42"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row>
    <row r="515" spans="1:42"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row>
    <row r="516" spans="1:42"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row>
    <row r="517" spans="1:42"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row>
    <row r="518" spans="1:42"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row>
    <row r="519" spans="1:42"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row>
    <row r="520" spans="1:42"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row>
    <row r="521" spans="1:42"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row>
    <row r="522" spans="1:42"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row>
    <row r="523" spans="1:42"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row>
    <row r="524" spans="1:42"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row>
    <row r="525" spans="1:42"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row>
    <row r="526" spans="1:42"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row>
    <row r="527" spans="1:42"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row>
    <row r="528" spans="1:42"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row>
    <row r="529" spans="1:42"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row>
    <row r="530" spans="1:42"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row>
    <row r="531" spans="1:42"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row>
    <row r="532" spans="1:42"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row>
    <row r="533" spans="1:42"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row>
    <row r="534" spans="1:42"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row>
    <row r="535" spans="1:42"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row>
    <row r="536" spans="1:42"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row>
    <row r="537" spans="1:42"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row>
    <row r="538" spans="1:42"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row>
    <row r="539" spans="1:42"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row>
    <row r="540" spans="1:42"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row>
    <row r="541" spans="1:42"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row>
    <row r="542" spans="1:42"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row>
    <row r="543" spans="1:42"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row>
    <row r="544" spans="1:42"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row>
    <row r="545" spans="1:42"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row>
    <row r="546" spans="1:42"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row>
    <row r="547" spans="1:42"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row>
    <row r="548" spans="1:42"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row>
    <row r="549" spans="1:42"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row>
    <row r="550" spans="1:42"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row>
    <row r="551" spans="1:42"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row>
    <row r="552" spans="1:42"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row>
    <row r="553" spans="1:42"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row>
    <row r="554" spans="1:42"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row>
    <row r="555" spans="1:42"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row>
    <row r="556" spans="1:42"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row>
    <row r="557" spans="1:42"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row>
    <row r="558" spans="1:42"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row>
    <row r="559" spans="1:42"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row>
    <row r="560" spans="1:42"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row>
    <row r="561" spans="1:42"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row>
    <row r="562" spans="1:42"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row>
    <row r="563" spans="1:42"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row>
    <row r="564" spans="1:42"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row>
    <row r="565" spans="1:42"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row>
    <row r="566" spans="1:42"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row>
    <row r="567" spans="1:42"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row>
    <row r="568" spans="1:42"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row>
    <row r="569" spans="1:42"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row>
    <row r="570" spans="1:42"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row>
    <row r="571" spans="1:42"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row>
    <row r="572" spans="1:42"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row>
    <row r="573" spans="1:42"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row>
    <row r="574" spans="1:42"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row>
    <row r="575" spans="1:42"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row>
    <row r="576" spans="1:42"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row>
    <row r="577" spans="1:42"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row>
    <row r="578" spans="1:42"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row>
    <row r="579" spans="1:42"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row>
    <row r="580" spans="1:42"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row>
    <row r="581" spans="1:42"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row>
    <row r="582" spans="1:42"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row>
    <row r="583" spans="1:42"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row>
    <row r="584" spans="1:42"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row>
    <row r="585" spans="1:42"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row>
    <row r="586" spans="1:42"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row>
    <row r="587" spans="1:42"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row>
    <row r="588" spans="1:42"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row>
    <row r="589" spans="1:42"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row>
    <row r="590" spans="1:42"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row>
    <row r="591" spans="1:42"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row>
    <row r="592" spans="1:42"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row>
    <row r="593" spans="1:42"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row>
    <row r="594" spans="1:42"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row>
    <row r="595" spans="1:42"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row>
    <row r="596" spans="1:42"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row>
    <row r="597" spans="1:42"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row>
    <row r="598" spans="1:42"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row>
    <row r="599" spans="1:42"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row>
    <row r="600" spans="1:42"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row>
    <row r="601" spans="1:42"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row>
    <row r="602" spans="1:42"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row>
    <row r="603" spans="1:42"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row>
    <row r="604" spans="1:42"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row>
    <row r="605" spans="1:42"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row>
    <row r="606" spans="1:42"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row>
    <row r="607" spans="1:42"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row>
    <row r="608" spans="1:42"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row>
    <row r="609" spans="1:42"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row>
    <row r="610" spans="1:42"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row>
    <row r="611" spans="1:42"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row>
    <row r="612" spans="1:42"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row>
    <row r="613" spans="1:42"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row>
    <row r="614" spans="1:42"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row>
    <row r="615" spans="1:42"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row>
    <row r="616" spans="1:42"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row>
    <row r="617" spans="1:42"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row>
    <row r="618" spans="1:42"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row>
    <row r="619" spans="1:42"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row>
    <row r="620" spans="1:42"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row>
    <row r="621" spans="1:42"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row>
    <row r="622" spans="1:42"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row>
    <row r="623" spans="1:42"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row>
    <row r="624" spans="1:42"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row>
    <row r="625" spans="1:42"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row>
    <row r="626" spans="1:42"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row>
    <row r="627" spans="1:42"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row>
    <row r="628" spans="1:42"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row>
    <row r="629" spans="1:42"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row>
    <row r="630" spans="1:42"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row>
    <row r="631" spans="1:42"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row>
    <row r="632" spans="1:42"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row>
    <row r="633" spans="1:42"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row>
    <row r="634" spans="1:42"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row>
    <row r="635" spans="1:42"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row>
    <row r="636" spans="1:42"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row>
    <row r="637" spans="1:42"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row>
    <row r="638" spans="1:42"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row>
    <row r="639" spans="1:42"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row>
    <row r="640" spans="1:42"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row>
    <row r="641" spans="1:42"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row>
    <row r="642" spans="1:42"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row>
    <row r="643" spans="1:42"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row>
    <row r="644" spans="1:42"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row>
    <row r="645" spans="1:42"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row>
    <row r="646" spans="1:42"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row>
    <row r="647" spans="1:42"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row>
    <row r="648" spans="1:42"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row>
    <row r="649" spans="1:42"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row>
    <row r="650" spans="1:42"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row>
    <row r="651" spans="1:42"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row>
    <row r="652" spans="1:42"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row>
    <row r="653" spans="1:42"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row>
    <row r="654" spans="1:42"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row>
    <row r="655" spans="1:42"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row>
    <row r="656" spans="1:42"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row>
    <row r="657" spans="1:42"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row>
    <row r="658" spans="1:42"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row>
    <row r="659" spans="1:42"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row>
    <row r="660" spans="1:42"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row>
    <row r="661" spans="1:42"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row>
    <row r="662" spans="1:42"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row>
    <row r="663" spans="1:42"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row>
    <row r="664" spans="1:42"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row>
    <row r="665" spans="1:42"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row>
    <row r="666" spans="1:42"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row>
    <row r="667" spans="1:42"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row>
    <row r="668" spans="1:42"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row>
    <row r="669" spans="1:42"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row>
    <row r="670" spans="1:42"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row>
    <row r="671" spans="1:42"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row>
    <row r="672" spans="1:42"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row>
    <row r="673" spans="1:42"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row>
    <row r="674" spans="1:42"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row>
    <row r="675" spans="1:42"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row>
    <row r="676" spans="1:42"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row>
    <row r="677" spans="1:42"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row>
    <row r="678" spans="1:42"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row>
    <row r="679" spans="1:42"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row>
    <row r="680" spans="1:42"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row>
    <row r="681" spans="1:42"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row>
    <row r="682" spans="1:42"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row>
    <row r="683" spans="1:42"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row>
    <row r="684" spans="1:42"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row>
    <row r="685" spans="1:42"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row>
    <row r="686" spans="1:42"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row>
    <row r="687" spans="1:42"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row>
    <row r="688" spans="1:42"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row>
    <row r="689" spans="1:42"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row>
    <row r="690" spans="1:42"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row>
    <row r="691" spans="1:42"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row>
  </sheetData>
  <mergeCells count="3">
    <mergeCell ref="A30:B30"/>
    <mergeCell ref="A31:AV32"/>
    <mergeCell ref="A34:AV35"/>
  </mergeCells>
  <pageMargins left="0.25" right="0.25"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V966"/>
  <sheetViews>
    <sheetView showGridLines="0" zoomScale="80" zoomScaleNormal="80" workbookViewId="0">
      <pane xSplit="2" ySplit="5" topLeftCell="AN6" activePane="bottomRight" state="frozen"/>
      <selection activeCell="A14" sqref="A14"/>
      <selection pane="topRight" activeCell="A14" sqref="A14"/>
      <selection pane="bottomLeft" activeCell="A14" sqref="A14"/>
      <selection pane="bottomRight" activeCell="A14" sqref="A14"/>
    </sheetView>
  </sheetViews>
  <sheetFormatPr defaultColWidth="9.26953125" defaultRowHeight="14" outlineLevelCol="1" x14ac:dyDescent="0.3"/>
  <cols>
    <col min="1" max="1" width="9.26953125" style="63"/>
    <col min="2" max="2" width="50.26953125" style="64" customWidth="1"/>
    <col min="3" max="4" width="23.7265625" style="63" hidden="1" customWidth="1" outlineLevel="1"/>
    <col min="5" max="5" width="23.7265625" style="63" hidden="1" customWidth="1" outlineLevel="1" collapsed="1"/>
    <col min="6" max="8" width="23.7265625" style="63" hidden="1" customWidth="1" outlineLevel="1"/>
    <col min="9" max="11" width="23.7265625" style="63" hidden="1" customWidth="1" outlineLevel="1" collapsed="1"/>
    <col min="12" max="36" width="23.7265625" style="63" hidden="1" customWidth="1" outlineLevel="1"/>
    <col min="37" max="38" width="24.1796875" style="63" hidden="1" customWidth="1" outlineLevel="1"/>
    <col min="39" max="39" width="23.7265625" style="63" hidden="1" customWidth="1" outlineLevel="1"/>
    <col min="40" max="40" width="23.7265625" style="63" customWidth="1" collapsed="1"/>
    <col min="41" max="41" width="23.7265625" style="63" customWidth="1"/>
    <col min="42" max="43" width="23.7265625" style="63" hidden="1" customWidth="1" outlineLevel="1"/>
    <col min="44" max="46" width="24.1796875" style="63" hidden="1" customWidth="1" outlineLevel="1"/>
    <col min="47" max="47" width="24.1796875" style="63" customWidth="1" collapsed="1"/>
    <col min="48" max="48" width="24.1796875" style="63" customWidth="1"/>
    <col min="49" max="16384" width="9.26953125" style="63"/>
  </cols>
  <sheetData>
    <row r="1" spans="1:48" ht="18" customHeight="1" x14ac:dyDescent="0.3">
      <c r="A1" s="10" t="s">
        <v>271</v>
      </c>
    </row>
    <row r="2" spans="1:48" ht="18" customHeight="1" x14ac:dyDescent="0.3">
      <c r="A2" s="3" t="s">
        <v>233</v>
      </c>
    </row>
    <row r="3" spans="1:48" ht="18" customHeight="1" x14ac:dyDescent="0.3"/>
    <row r="4" spans="1:48" ht="18" customHeight="1" x14ac:dyDescent="0.3">
      <c r="B4" s="10"/>
      <c r="C4" s="122" t="s">
        <v>60</v>
      </c>
      <c r="D4" s="66" t="s">
        <v>60</v>
      </c>
      <c r="E4" s="66" t="s">
        <v>60</v>
      </c>
      <c r="F4" s="122" t="s">
        <v>60</v>
      </c>
      <c r="G4" s="122" t="s">
        <v>59</v>
      </c>
      <c r="H4" s="122" t="s">
        <v>60</v>
      </c>
      <c r="I4" s="66" t="s">
        <v>60</v>
      </c>
      <c r="J4" s="66" t="s">
        <v>60</v>
      </c>
      <c r="K4" s="66" t="s">
        <v>60</v>
      </c>
      <c r="L4" s="66" t="s">
        <v>59</v>
      </c>
      <c r="M4" s="66" t="s">
        <v>60</v>
      </c>
      <c r="N4" s="66" t="s">
        <v>60</v>
      </c>
      <c r="O4" s="66" t="s">
        <v>60</v>
      </c>
      <c r="P4" s="66" t="s">
        <v>60</v>
      </c>
      <c r="Q4" s="66" t="s">
        <v>59</v>
      </c>
      <c r="R4" s="66" t="s">
        <v>60</v>
      </c>
      <c r="S4" s="66" t="s">
        <v>60</v>
      </c>
      <c r="T4" s="66" t="s">
        <v>61</v>
      </c>
      <c r="U4" s="66" t="s">
        <v>60</v>
      </c>
      <c r="V4" s="66" t="s">
        <v>62</v>
      </c>
      <c r="W4" s="66" t="s">
        <v>60</v>
      </c>
      <c r="X4" s="66" t="s">
        <v>59</v>
      </c>
      <c r="Y4" s="66" t="s">
        <v>60</v>
      </c>
      <c r="Z4" s="66" t="s">
        <v>60</v>
      </c>
      <c r="AA4" s="66" t="s">
        <v>61</v>
      </c>
      <c r="AB4" s="66" t="s">
        <v>60</v>
      </c>
      <c r="AC4" s="66" t="s">
        <v>62</v>
      </c>
      <c r="AD4" s="66" t="s">
        <v>60</v>
      </c>
      <c r="AE4" s="66" t="s">
        <v>59</v>
      </c>
      <c r="AF4" s="66" t="s">
        <v>60</v>
      </c>
      <c r="AG4" s="66" t="s">
        <v>60</v>
      </c>
      <c r="AH4" s="66" t="s">
        <v>61</v>
      </c>
      <c r="AI4" s="66" t="s">
        <v>60</v>
      </c>
      <c r="AJ4" s="66" t="s">
        <v>62</v>
      </c>
      <c r="AK4" s="66" t="s">
        <v>60</v>
      </c>
      <c r="AL4" s="66" t="s">
        <v>59</v>
      </c>
      <c r="AM4" s="66" t="s">
        <v>60</v>
      </c>
      <c r="AN4" s="312" t="s">
        <v>60</v>
      </c>
      <c r="AO4" s="312" t="s">
        <v>61</v>
      </c>
      <c r="AP4" s="66" t="s">
        <v>60</v>
      </c>
      <c r="AQ4" s="66" t="s">
        <v>62</v>
      </c>
      <c r="AR4" s="66" t="s">
        <v>60</v>
      </c>
      <c r="AS4" s="66" t="s">
        <v>59</v>
      </c>
      <c r="AT4" s="66" t="s">
        <v>60</v>
      </c>
      <c r="AU4" s="312" t="s">
        <v>60</v>
      </c>
      <c r="AV4" s="312" t="s">
        <v>61</v>
      </c>
    </row>
    <row r="5" spans="1:48" ht="18" customHeight="1" x14ac:dyDescent="0.3">
      <c r="B5" s="10"/>
      <c r="C5" s="121">
        <v>43190</v>
      </c>
      <c r="D5" s="67">
        <v>43281</v>
      </c>
      <c r="E5" s="67">
        <v>43373</v>
      </c>
      <c r="F5" s="121">
        <v>43465</v>
      </c>
      <c r="G5" s="121">
        <v>43465</v>
      </c>
      <c r="H5" s="121">
        <v>43555</v>
      </c>
      <c r="I5" s="67">
        <v>43646</v>
      </c>
      <c r="J5" s="67">
        <v>43738</v>
      </c>
      <c r="K5" s="67">
        <v>43830</v>
      </c>
      <c r="L5" s="67">
        <v>43830</v>
      </c>
      <c r="M5" s="67">
        <v>43921</v>
      </c>
      <c r="N5" s="67">
        <v>44012</v>
      </c>
      <c r="O5" s="67">
        <v>44104</v>
      </c>
      <c r="P5" s="67">
        <v>44196</v>
      </c>
      <c r="Q5" s="67">
        <v>44196</v>
      </c>
      <c r="R5" s="67">
        <v>44286</v>
      </c>
      <c r="S5" s="67">
        <v>44377</v>
      </c>
      <c r="T5" s="67">
        <v>44377</v>
      </c>
      <c r="U5" s="67">
        <v>44469</v>
      </c>
      <c r="V5" s="67">
        <v>44469</v>
      </c>
      <c r="W5" s="67">
        <v>44561</v>
      </c>
      <c r="X5" s="67">
        <v>44561</v>
      </c>
      <c r="Y5" s="67">
        <v>44651</v>
      </c>
      <c r="Z5" s="67">
        <v>44742</v>
      </c>
      <c r="AA5" s="67">
        <v>44742</v>
      </c>
      <c r="AB5" s="67">
        <v>44834</v>
      </c>
      <c r="AC5" s="67">
        <v>44834</v>
      </c>
      <c r="AD5" s="67">
        <v>44926</v>
      </c>
      <c r="AE5" s="67">
        <v>44926</v>
      </c>
      <c r="AF5" s="67">
        <v>45016</v>
      </c>
      <c r="AG5" s="67">
        <v>45107</v>
      </c>
      <c r="AH5" s="67">
        <v>45107</v>
      </c>
      <c r="AI5" s="67">
        <v>45199</v>
      </c>
      <c r="AJ5" s="67">
        <v>45199</v>
      </c>
      <c r="AK5" s="67">
        <v>45291</v>
      </c>
      <c r="AL5" s="67">
        <v>45291</v>
      </c>
      <c r="AM5" s="67">
        <v>45382</v>
      </c>
      <c r="AN5" s="317">
        <v>45473</v>
      </c>
      <c r="AO5" s="317">
        <v>45473</v>
      </c>
      <c r="AP5" s="67">
        <v>45565</v>
      </c>
      <c r="AQ5" s="67">
        <v>45565</v>
      </c>
      <c r="AR5" s="67">
        <v>45657</v>
      </c>
      <c r="AS5" s="67">
        <v>45657</v>
      </c>
      <c r="AT5" s="67">
        <v>45747</v>
      </c>
      <c r="AU5" s="317">
        <v>45838</v>
      </c>
      <c r="AV5" s="317">
        <v>45838</v>
      </c>
    </row>
    <row r="6" spans="1:48" ht="18" customHeight="1" x14ac:dyDescent="0.3">
      <c r="A6" s="45" t="s">
        <v>255</v>
      </c>
      <c r="B6" s="188"/>
      <c r="C6" s="56">
        <v>11.5</v>
      </c>
      <c r="D6" s="73">
        <v>75.500000000000014</v>
      </c>
      <c r="E6" s="73">
        <v>89.3</v>
      </c>
      <c r="F6" s="81">
        <f>130.4</f>
        <v>130.4</v>
      </c>
      <c r="G6" s="73">
        <v>306.60000000000002</v>
      </c>
      <c r="H6" s="73">
        <v>23.29999999999999</v>
      </c>
      <c r="I6" s="73">
        <v>88.6</v>
      </c>
      <c r="J6" s="73">
        <v>83.5</v>
      </c>
      <c r="K6" s="183">
        <v>174.9</v>
      </c>
      <c r="L6" s="164">
        <v>367.8</v>
      </c>
      <c r="M6" s="164">
        <v>6.9</v>
      </c>
      <c r="N6" s="73">
        <v>41.7</v>
      </c>
      <c r="O6" s="73">
        <v>36.5</v>
      </c>
      <c r="P6" s="73">
        <v>95.8</v>
      </c>
      <c r="Q6" s="73">
        <v>181.1</v>
      </c>
      <c r="R6" s="164">
        <v>25.5</v>
      </c>
      <c r="S6" s="73">
        <v>112.6</v>
      </c>
      <c r="T6" s="73">
        <v>138</v>
      </c>
      <c r="U6" s="73">
        <v>108.89999999999999</v>
      </c>
      <c r="V6" s="73">
        <v>247.3</v>
      </c>
      <c r="W6" s="73">
        <v>213.9</v>
      </c>
      <c r="X6" s="73">
        <v>461.2</v>
      </c>
      <c r="Y6" s="164">
        <v>109.4</v>
      </c>
      <c r="Z6" s="164">
        <v>142.9</v>
      </c>
      <c r="AA6" s="164">
        <v>252.2</v>
      </c>
      <c r="AB6" s="164">
        <v>98.6</v>
      </c>
      <c r="AC6" s="164">
        <v>350.8</v>
      </c>
      <c r="AD6" s="164">
        <v>104.1</v>
      </c>
      <c r="AE6" s="164">
        <v>455</v>
      </c>
      <c r="AF6" s="164">
        <v>-9.4</v>
      </c>
      <c r="AG6" s="164">
        <v>50.5</v>
      </c>
      <c r="AH6" s="164">
        <v>41.1</v>
      </c>
      <c r="AI6" s="164">
        <v>48</v>
      </c>
      <c r="AJ6" s="164">
        <v>89.1</v>
      </c>
      <c r="AK6" s="164">
        <v>102.4</v>
      </c>
      <c r="AL6" s="164">
        <v>191.5</v>
      </c>
      <c r="AM6" s="164">
        <v>0.6</v>
      </c>
      <c r="AN6" s="164">
        <v>45.7</v>
      </c>
      <c r="AO6" s="164">
        <v>46.3</v>
      </c>
      <c r="AP6" s="164">
        <v>52.6</v>
      </c>
      <c r="AQ6" s="164">
        <v>98.9</v>
      </c>
      <c r="AR6" s="164">
        <v>113.50000000000003</v>
      </c>
      <c r="AS6" s="164">
        <v>212.50000000000006</v>
      </c>
      <c r="AT6" s="164">
        <v>20.5</v>
      </c>
      <c r="AU6" s="164">
        <v>69.5</v>
      </c>
      <c r="AV6" s="164">
        <v>90</v>
      </c>
    </row>
    <row r="7" spans="1:48" ht="18" customHeight="1" x14ac:dyDescent="0.3">
      <c r="A7" s="114" t="s">
        <v>234</v>
      </c>
      <c r="B7" s="189"/>
      <c r="C7" s="108">
        <v>145.30000000000001</v>
      </c>
      <c r="D7" s="115">
        <v>145.69999999999999</v>
      </c>
      <c r="E7" s="135">
        <v>184</v>
      </c>
      <c r="F7" s="135">
        <v>209</v>
      </c>
      <c r="G7" s="107">
        <v>171.2</v>
      </c>
      <c r="H7" s="107">
        <v>216.6</v>
      </c>
      <c r="I7" s="107">
        <v>216.9</v>
      </c>
      <c r="J7" s="109">
        <v>218</v>
      </c>
      <c r="K7" s="135">
        <v>219.3</v>
      </c>
      <c r="L7" s="107">
        <v>217.7</v>
      </c>
      <c r="M7" s="109">
        <v>219.9</v>
      </c>
      <c r="N7" s="194">
        <v>220.4</v>
      </c>
      <c r="O7" s="194">
        <v>221.1</v>
      </c>
      <c r="P7" s="194">
        <v>221.7</v>
      </c>
      <c r="Q7" s="194">
        <v>220.8</v>
      </c>
      <c r="R7" s="194">
        <v>222.3</v>
      </c>
      <c r="S7" s="194">
        <v>223</v>
      </c>
      <c r="T7" s="194">
        <v>222.7</v>
      </c>
      <c r="U7" s="194">
        <v>223.3</v>
      </c>
      <c r="V7" s="194">
        <v>222.9</v>
      </c>
      <c r="W7" s="194">
        <v>223.5</v>
      </c>
      <c r="X7" s="194">
        <v>223</v>
      </c>
      <c r="Y7" s="194">
        <v>224.7</v>
      </c>
      <c r="Z7" s="194">
        <v>225.6</v>
      </c>
      <c r="AA7" s="194">
        <v>225.1</v>
      </c>
      <c r="AB7" s="194">
        <v>225.7</v>
      </c>
      <c r="AC7" s="194">
        <v>225.3</v>
      </c>
      <c r="AD7" s="194">
        <v>225.8</v>
      </c>
      <c r="AE7" s="194">
        <v>225.4</v>
      </c>
      <c r="AF7" s="194">
        <v>226.2</v>
      </c>
      <c r="AG7" s="194">
        <v>227.1</v>
      </c>
      <c r="AH7" s="194">
        <v>226.7</v>
      </c>
      <c r="AI7" s="194">
        <v>227.2</v>
      </c>
      <c r="AJ7" s="194">
        <v>226.9</v>
      </c>
      <c r="AK7" s="194">
        <v>227.2</v>
      </c>
      <c r="AL7" s="194">
        <v>226.9</v>
      </c>
      <c r="AM7" s="194">
        <v>227.9</v>
      </c>
      <c r="AN7" s="194">
        <v>229</v>
      </c>
      <c r="AO7" s="194">
        <v>228.5</v>
      </c>
      <c r="AP7" s="194">
        <v>229.3</v>
      </c>
      <c r="AQ7" s="194">
        <v>228.7</v>
      </c>
      <c r="AR7" s="194">
        <v>229.5</v>
      </c>
      <c r="AS7" s="194">
        <v>228.9</v>
      </c>
      <c r="AT7" s="194">
        <v>230.4</v>
      </c>
      <c r="AU7" s="194">
        <v>231.4</v>
      </c>
      <c r="AV7" s="194">
        <v>230.9</v>
      </c>
    </row>
    <row r="8" spans="1:48" ht="18" customHeight="1" x14ac:dyDescent="0.3">
      <c r="A8" s="114" t="s">
        <v>235</v>
      </c>
      <c r="B8" s="189"/>
      <c r="C8" s="108">
        <v>156.19999999999999</v>
      </c>
      <c r="D8" s="108">
        <v>157.5</v>
      </c>
      <c r="E8" s="136">
        <v>197</v>
      </c>
      <c r="F8" s="136">
        <v>222.2</v>
      </c>
      <c r="G8" s="107">
        <v>183.4</v>
      </c>
      <c r="H8" s="109">
        <v>224</v>
      </c>
      <c r="I8" s="109">
        <v>224.8</v>
      </c>
      <c r="J8" s="109">
        <v>224.5</v>
      </c>
      <c r="K8" s="136">
        <v>224.6</v>
      </c>
      <c r="L8" s="109">
        <v>224.5</v>
      </c>
      <c r="M8" s="109">
        <v>223.9</v>
      </c>
      <c r="N8" s="194">
        <v>220.8</v>
      </c>
      <c r="O8" s="194">
        <v>221.7</v>
      </c>
      <c r="P8" s="194">
        <v>223.8</v>
      </c>
      <c r="Q8" s="194">
        <v>222.9</v>
      </c>
      <c r="R8" s="194">
        <v>223.9</v>
      </c>
      <c r="S8" s="194">
        <v>226.3</v>
      </c>
      <c r="T8" s="194">
        <v>225.1</v>
      </c>
      <c r="U8" s="194">
        <v>227</v>
      </c>
      <c r="V8" s="194">
        <v>225.8</v>
      </c>
      <c r="W8" s="194">
        <v>228.7</v>
      </c>
      <c r="X8" s="194">
        <v>226.5</v>
      </c>
      <c r="Y8" s="194">
        <v>229.1</v>
      </c>
      <c r="Z8" s="194">
        <v>228</v>
      </c>
      <c r="AA8" s="194">
        <v>228.6</v>
      </c>
      <c r="AB8" s="194">
        <v>227.5</v>
      </c>
      <c r="AC8" s="194">
        <v>228.3</v>
      </c>
      <c r="AD8" s="194">
        <v>226.5</v>
      </c>
      <c r="AE8" s="194">
        <v>228</v>
      </c>
      <c r="AF8" s="194">
        <v>226.2</v>
      </c>
      <c r="AG8" s="194">
        <v>227.1</v>
      </c>
      <c r="AH8" s="194">
        <v>227.2</v>
      </c>
      <c r="AI8" s="194">
        <v>227.7</v>
      </c>
      <c r="AJ8" s="194">
        <v>227.4</v>
      </c>
      <c r="AK8" s="194">
        <v>228.9</v>
      </c>
      <c r="AL8" s="194">
        <v>227.7</v>
      </c>
      <c r="AM8" s="194">
        <v>231.2</v>
      </c>
      <c r="AN8" s="194">
        <v>231.5</v>
      </c>
      <c r="AO8" s="194">
        <v>231.3</v>
      </c>
      <c r="AP8" s="194">
        <v>233.4</v>
      </c>
      <c r="AQ8" s="194">
        <v>232.1</v>
      </c>
      <c r="AR8" s="194">
        <v>234.6</v>
      </c>
      <c r="AS8" s="194">
        <v>232.8</v>
      </c>
      <c r="AT8" s="194">
        <v>232.3</v>
      </c>
      <c r="AU8" s="194">
        <v>232.4</v>
      </c>
      <c r="AV8" s="194">
        <v>232.4</v>
      </c>
    </row>
    <row r="9" spans="1:48" ht="18" customHeight="1" x14ac:dyDescent="0.3">
      <c r="A9" s="114" t="s">
        <v>272</v>
      </c>
      <c r="B9" s="189"/>
      <c r="C9" s="101">
        <f t="shared" ref="C9:I9" si="0">C6/C7</f>
        <v>7.9146593255333783E-2</v>
      </c>
      <c r="D9" s="101">
        <f t="shared" ref="D9" si="1">D6/D7</f>
        <v>0.51818805765271114</v>
      </c>
      <c r="E9" s="101">
        <f>E6/E7</f>
        <v>0.48532608695652174</v>
      </c>
      <c r="F9" s="101">
        <f t="shared" si="0"/>
        <v>0.62392344497607655</v>
      </c>
      <c r="G9" s="82">
        <f t="shared" si="0"/>
        <v>1.79088785046729</v>
      </c>
      <c r="H9" s="82">
        <f t="shared" si="0"/>
        <v>0.1075715604801477</v>
      </c>
      <c r="I9" s="82">
        <f t="shared" si="0"/>
        <v>0.40848317196864908</v>
      </c>
      <c r="J9" s="82">
        <f t="shared" ref="J9" si="2">J6/J7</f>
        <v>0.3830275229357798</v>
      </c>
      <c r="K9" s="101">
        <f t="shared" ref="K9:L9" si="3">K6/K7</f>
        <v>0.79753761969904235</v>
      </c>
      <c r="L9" s="82">
        <f t="shared" si="3"/>
        <v>1.6894809370693618</v>
      </c>
      <c r="M9" s="82">
        <v>0.03</v>
      </c>
      <c r="N9" s="82">
        <f>N6/N7</f>
        <v>0.18920145190562615</v>
      </c>
      <c r="O9" s="82">
        <f>O6/O7</f>
        <v>0.16508367254635911</v>
      </c>
      <c r="P9" s="82">
        <f>P6/P7</f>
        <v>0.43211547135769057</v>
      </c>
      <c r="Q9" s="82">
        <f>Q6/Q7</f>
        <v>0.82019927536231874</v>
      </c>
      <c r="R9" s="82">
        <v>0.11</v>
      </c>
      <c r="S9" s="82">
        <f>S6/S7</f>
        <v>0.50493273542600892</v>
      </c>
      <c r="T9" s="82">
        <v>0.62</v>
      </c>
      <c r="U9" s="82">
        <v>0.48768472906403937</v>
      </c>
      <c r="V9" s="82">
        <v>1.1100000000000001</v>
      </c>
      <c r="W9" s="82">
        <v>0.96</v>
      </c>
      <c r="X9" s="82">
        <v>2.0699999999999998</v>
      </c>
      <c r="Y9" s="82">
        <v>0.49</v>
      </c>
      <c r="Z9" s="82">
        <v>0.63</v>
      </c>
      <c r="AA9" s="82">
        <v>1.1200000000000001</v>
      </c>
      <c r="AB9" s="82">
        <v>0.43686309260079798</v>
      </c>
      <c r="AC9" s="82">
        <v>1.5570350643586299</v>
      </c>
      <c r="AD9" s="82">
        <v>0.46</v>
      </c>
      <c r="AE9" s="82">
        <v>2.02</v>
      </c>
      <c r="AF9" s="82">
        <v>-0.04</v>
      </c>
      <c r="AG9" s="82">
        <v>0.22</v>
      </c>
      <c r="AH9" s="82">
        <v>0.18</v>
      </c>
      <c r="AI9" s="82">
        <v>0.21</v>
      </c>
      <c r="AJ9" s="82">
        <v>0.39</v>
      </c>
      <c r="AK9" s="82">
        <v>0.45</v>
      </c>
      <c r="AL9" s="82">
        <v>0.84</v>
      </c>
      <c r="AM9" s="307">
        <v>0</v>
      </c>
      <c r="AN9" s="307">
        <v>0.2</v>
      </c>
      <c r="AO9" s="307">
        <v>0.2</v>
      </c>
      <c r="AP9" s="307">
        <v>0.23</v>
      </c>
      <c r="AQ9" s="307">
        <v>0.43</v>
      </c>
      <c r="AR9" s="307">
        <v>0.49</v>
      </c>
      <c r="AS9" s="307">
        <v>0.93</v>
      </c>
      <c r="AT9" s="307">
        <v>0.09</v>
      </c>
      <c r="AU9" s="307">
        <v>0.3</v>
      </c>
      <c r="AV9" s="307">
        <v>0.39</v>
      </c>
    </row>
    <row r="10" spans="1:48" ht="18" customHeight="1" x14ac:dyDescent="0.3">
      <c r="A10" s="190" t="s">
        <v>273</v>
      </c>
      <c r="B10" s="191"/>
      <c r="C10" s="102">
        <f t="shared" ref="C10:I10" si="4">C6/C8</f>
        <v>7.3623559539052502E-2</v>
      </c>
      <c r="D10" s="102">
        <f t="shared" ref="D10" si="5">D6/D8</f>
        <v>0.47936507936507944</v>
      </c>
      <c r="E10" s="102">
        <f>E6/E8</f>
        <v>0.45329949238578676</v>
      </c>
      <c r="F10" s="102">
        <f t="shared" si="4"/>
        <v>0.58685868586858692</v>
      </c>
      <c r="G10" s="83">
        <f t="shared" si="4"/>
        <v>1.6717557251908397</v>
      </c>
      <c r="H10" s="83">
        <f t="shared" si="4"/>
        <v>0.10401785714285709</v>
      </c>
      <c r="I10" s="83">
        <f t="shared" si="4"/>
        <v>0.39412811387900354</v>
      </c>
      <c r="J10" s="83">
        <f>J6/J8</f>
        <v>0.37193763919821826</v>
      </c>
      <c r="K10" s="102">
        <f>K6/K8</f>
        <v>0.77871772039180776</v>
      </c>
      <c r="L10" s="83">
        <f>L6/L8</f>
        <v>1.6383073496659244</v>
      </c>
      <c r="M10" s="83">
        <v>0.03</v>
      </c>
      <c r="N10" s="83">
        <f t="shared" ref="N10" si="6">N6/N8</f>
        <v>0.18885869565217392</v>
      </c>
      <c r="O10" s="83">
        <f>O6/O8</f>
        <v>0.16463689670726209</v>
      </c>
      <c r="P10" s="83">
        <f>P6/P8</f>
        <v>0.42806076854334224</v>
      </c>
      <c r="Q10" s="83">
        <f>Q6/Q8</f>
        <v>0.81247196052041271</v>
      </c>
      <c r="R10" s="83">
        <v>0.11</v>
      </c>
      <c r="S10" s="83">
        <f t="shared" ref="S10" si="7">S6/S8</f>
        <v>0.49756959787892174</v>
      </c>
      <c r="T10" s="83">
        <v>0.61</v>
      </c>
      <c r="U10" s="83">
        <v>0.47973568281938322</v>
      </c>
      <c r="V10" s="83">
        <v>1.1000000000000001</v>
      </c>
      <c r="W10" s="83">
        <v>0.94</v>
      </c>
      <c r="X10" s="83">
        <v>2.04</v>
      </c>
      <c r="Y10" s="83">
        <v>0.48</v>
      </c>
      <c r="Z10" s="83">
        <v>0.63</v>
      </c>
      <c r="AA10" s="83">
        <v>1.1000000000000001</v>
      </c>
      <c r="AB10" s="83">
        <v>0.43340659340659299</v>
      </c>
      <c r="AC10" s="83">
        <v>1.5365746824353901</v>
      </c>
      <c r="AD10" s="83">
        <v>0.46</v>
      </c>
      <c r="AE10" s="83">
        <v>2</v>
      </c>
      <c r="AF10" s="83">
        <v>-0.04</v>
      </c>
      <c r="AG10" s="83">
        <v>0.22</v>
      </c>
      <c r="AH10" s="83">
        <v>0.18</v>
      </c>
      <c r="AI10" s="83">
        <v>0.21</v>
      </c>
      <c r="AJ10" s="83">
        <v>0.39</v>
      </c>
      <c r="AK10" s="83">
        <v>0.45</v>
      </c>
      <c r="AL10" s="83">
        <v>0.84</v>
      </c>
      <c r="AM10" s="308">
        <v>0</v>
      </c>
      <c r="AN10" s="308">
        <v>0.2</v>
      </c>
      <c r="AO10" s="308">
        <v>0.2</v>
      </c>
      <c r="AP10" s="308">
        <v>0.23</v>
      </c>
      <c r="AQ10" s="308">
        <v>0.43</v>
      </c>
      <c r="AR10" s="308">
        <v>0.48</v>
      </c>
      <c r="AS10" s="308">
        <v>0.91</v>
      </c>
      <c r="AT10" s="308">
        <v>0.09</v>
      </c>
      <c r="AU10" s="308">
        <v>0.3</v>
      </c>
      <c r="AV10" s="308">
        <v>0.39</v>
      </c>
    </row>
    <row r="11" spans="1:48" x14ac:dyDescent="0.3">
      <c r="A11" s="114"/>
      <c r="B11" s="10"/>
      <c r="C11" s="173"/>
      <c r="D11" s="173"/>
      <c r="E11" s="173"/>
      <c r="F11" s="173"/>
      <c r="G11" s="173"/>
      <c r="H11" s="173"/>
      <c r="I11" s="173"/>
      <c r="J11" s="173"/>
      <c r="K11" s="173"/>
      <c r="L11" s="173"/>
      <c r="M11" s="173"/>
      <c r="N11" s="173"/>
      <c r="O11" s="173"/>
      <c r="P11" s="173"/>
      <c r="Q11" s="173"/>
      <c r="AN11" s="337"/>
    </row>
    <row r="12" spans="1:48" x14ac:dyDescent="0.3">
      <c r="A12" s="114"/>
      <c r="B12" s="10"/>
      <c r="C12" s="173"/>
      <c r="D12" s="173"/>
      <c r="E12" s="173"/>
      <c r="F12" s="173"/>
      <c r="G12" s="173"/>
      <c r="H12" s="173"/>
      <c r="I12" s="173"/>
      <c r="J12" s="173"/>
      <c r="K12" s="173"/>
      <c r="L12" s="173"/>
      <c r="M12" s="173"/>
      <c r="N12" s="173"/>
      <c r="O12" s="173"/>
      <c r="P12" s="173"/>
      <c r="Q12" s="173"/>
      <c r="AR12" s="381"/>
      <c r="AS12" s="381"/>
      <c r="AT12" s="381"/>
      <c r="AU12" s="381"/>
      <c r="AV12" s="381"/>
    </row>
    <row r="13" spans="1:48" x14ac:dyDescent="0.3">
      <c r="A13" s="434" t="s">
        <v>182</v>
      </c>
      <c r="B13" s="434"/>
      <c r="C13" s="334"/>
      <c r="D13" s="334"/>
      <c r="E13" s="334"/>
      <c r="F13" s="334"/>
      <c r="G13" s="334"/>
      <c r="H13" s="334"/>
      <c r="I13" s="334"/>
      <c r="J13" s="334"/>
      <c r="K13" s="334"/>
      <c r="L13" s="334"/>
      <c r="M13" s="334"/>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c r="AK13" s="335"/>
      <c r="AL13" s="335"/>
      <c r="AM13" s="335"/>
      <c r="AN13" s="335"/>
      <c r="AO13" s="335"/>
      <c r="AR13" s="382"/>
      <c r="AS13" s="382"/>
      <c r="AT13" s="382"/>
      <c r="AU13" s="382"/>
      <c r="AV13" s="382"/>
    </row>
    <row r="14" spans="1:48" ht="14.25" customHeight="1" x14ac:dyDescent="0.3">
      <c r="A14" s="433" t="s">
        <v>305</v>
      </c>
      <c r="B14" s="433"/>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433"/>
      <c r="AL14" s="433"/>
      <c r="AM14" s="433"/>
      <c r="AN14" s="433"/>
      <c r="AO14" s="433"/>
      <c r="AP14" s="433"/>
      <c r="AQ14" s="433"/>
      <c r="AR14" s="433"/>
      <c r="AS14" s="433"/>
      <c r="AT14" s="433"/>
      <c r="AU14" s="433"/>
      <c r="AV14" s="433"/>
    </row>
    <row r="15" spans="1:48" x14ac:dyDescent="0.3">
      <c r="A15" s="433"/>
      <c r="B15" s="433"/>
      <c r="C15" s="433"/>
      <c r="D15" s="433"/>
      <c r="E15" s="433"/>
      <c r="F15" s="433"/>
      <c r="G15" s="433"/>
      <c r="H15" s="433"/>
      <c r="I15" s="433"/>
      <c r="J15" s="433"/>
      <c r="K15" s="433"/>
      <c r="L15" s="433"/>
      <c r="M15" s="433"/>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3"/>
      <c r="AK15" s="433"/>
      <c r="AL15" s="433"/>
      <c r="AM15" s="433"/>
      <c r="AN15" s="433"/>
      <c r="AO15" s="433"/>
      <c r="AP15" s="433"/>
      <c r="AQ15" s="433"/>
      <c r="AR15" s="433"/>
      <c r="AS15" s="433"/>
      <c r="AT15" s="433"/>
      <c r="AU15" s="433"/>
      <c r="AV15" s="433"/>
    </row>
    <row r="16" spans="1:48" x14ac:dyDescent="0.3">
      <c r="A16" s="336"/>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3"/>
      <c r="AO16" s="335"/>
    </row>
    <row r="17" spans="1:48" ht="14.15" customHeight="1" x14ac:dyDescent="0.3">
      <c r="A17" s="425" t="s">
        <v>81</v>
      </c>
      <c r="B17" s="425"/>
      <c r="C17" s="425"/>
      <c r="D17" s="425"/>
      <c r="E17" s="425"/>
      <c r="F17" s="425"/>
      <c r="G17" s="425"/>
      <c r="H17" s="425"/>
      <c r="I17" s="425"/>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5"/>
      <c r="AL17" s="425"/>
      <c r="AM17" s="425"/>
      <c r="AN17" s="425"/>
      <c r="AO17" s="425"/>
      <c r="AP17" s="425"/>
      <c r="AQ17" s="425"/>
      <c r="AR17" s="425"/>
      <c r="AS17" s="425"/>
      <c r="AT17" s="425"/>
      <c r="AU17" s="425"/>
      <c r="AV17" s="425"/>
    </row>
    <row r="18" spans="1:48" x14ac:dyDescent="0.3">
      <c r="A18" s="425"/>
      <c r="B18" s="425"/>
      <c r="C18" s="425"/>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c r="AT18" s="425"/>
      <c r="AU18" s="425"/>
      <c r="AV18" s="425"/>
    </row>
    <row r="19" spans="1:48" x14ac:dyDescent="0.3">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row>
    <row r="20" spans="1:48" x14ac:dyDescent="0.3">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row>
    <row r="21" spans="1:48" x14ac:dyDescent="0.3">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row>
    <row r="22" spans="1:48" x14ac:dyDescent="0.3">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row>
    <row r="23" spans="1:48" x14ac:dyDescent="0.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spans="1:48" x14ac:dyDescent="0.3">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row>
    <row r="25" spans="1:48" x14ac:dyDescent="0.3">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row>
    <row r="26" spans="1:48" x14ac:dyDescent="0.3">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row>
    <row r="27" spans="1:48" x14ac:dyDescent="0.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row>
    <row r="28" spans="1:48" x14ac:dyDescent="0.3">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row>
    <row r="29" spans="1:48"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row>
    <row r="30" spans="1:48"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row>
    <row r="31" spans="1:48"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row>
    <row r="32" spans="1:48"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row>
    <row r="33" spans="1:4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row>
    <row r="34" spans="1:4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row>
    <row r="35" spans="1:4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row>
    <row r="36" spans="1:4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row>
    <row r="37" spans="1:4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row>
    <row r="38" spans="1:4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row>
    <row r="39" spans="1:4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row>
    <row r="40" spans="1:4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row>
    <row r="41" spans="1:4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row>
    <row r="42" spans="1:4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row>
    <row r="43" spans="1:4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row>
    <row r="44" spans="1:4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row>
    <row r="45" spans="1:4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row>
    <row r="46" spans="1:4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row>
    <row r="47" spans="1:4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row>
    <row r="48" spans="1:4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row>
    <row r="49" spans="1:4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row>
    <row r="50" spans="1:4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row>
    <row r="51" spans="1:4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row>
    <row r="52" spans="1:4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row>
    <row r="53" spans="1:4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row>
    <row r="54" spans="1:4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row>
    <row r="55" spans="1:4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row>
    <row r="56" spans="1:4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row>
    <row r="57" spans="1:4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row>
    <row r="58" spans="1:4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row>
    <row r="59" spans="1:4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row>
    <row r="60" spans="1:4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row>
    <row r="61" spans="1:4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4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4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4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1:4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1:4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spans="1:4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spans="1:4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1:4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row>
    <row r="72" spans="1:4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row>
    <row r="73" spans="1:4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row>
    <row r="74" spans="1:4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spans="1:4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spans="1:4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spans="1:4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row>
    <row r="78" spans="1:4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row>
    <row r="79" spans="1:4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row>
    <row r="80" spans="1:4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row>
    <row r="81" spans="1:4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row>
    <row r="82" spans="1:4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row>
    <row r="83" spans="1:4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row>
    <row r="84" spans="1:4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row>
    <row r="85" spans="1:4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spans="1:4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row>
    <row r="87" spans="1:4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row>
    <row r="88" spans="1:4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spans="1:4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spans="1:4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row>
    <row r="91" spans="1:4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row>
    <row r="92" spans="1:4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spans="1:4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row>
    <row r="94" spans="1:4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spans="1:4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row>
    <row r="96" spans="1:4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row>
    <row r="97" spans="1:4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spans="1:4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spans="1:4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row>
    <row r="100" spans="1:4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row>
    <row r="101" spans="1:4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spans="1:4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spans="1:4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spans="1:4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spans="1:4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spans="1:4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row>
    <row r="107" spans="1:4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row>
    <row r="108" spans="1:4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spans="1:4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row>
    <row r="110" spans="1:4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row>
    <row r="111" spans="1:4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row>
    <row r="112" spans="1:4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row>
    <row r="113" spans="1:4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row>
    <row r="114" spans="1:4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row>
    <row r="115" spans="1:4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row>
    <row r="116" spans="1:4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row>
    <row r="117" spans="1:4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row>
    <row r="118" spans="1:4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row>
    <row r="119" spans="1:4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row>
    <row r="120" spans="1:4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row>
    <row r="121" spans="1:4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row>
    <row r="122" spans="1:4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row>
    <row r="123" spans="1:4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row>
    <row r="124" spans="1:4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row>
    <row r="125" spans="1:4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row>
    <row r="126" spans="1:4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row>
    <row r="127" spans="1:4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row>
    <row r="128" spans="1:4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row>
    <row r="129" spans="1:4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row>
    <row r="130" spans="1:4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row>
    <row r="131" spans="1:4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row>
    <row r="132" spans="1:4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row>
    <row r="133" spans="1:4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row>
    <row r="134" spans="1:4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row>
    <row r="135" spans="1:4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row>
    <row r="136" spans="1:4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row>
    <row r="137" spans="1:4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row>
    <row r="138" spans="1:4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row>
    <row r="139" spans="1:4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row>
    <row r="140" spans="1:4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row>
    <row r="141" spans="1:4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row>
    <row r="142" spans="1:4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row>
    <row r="143" spans="1:4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row>
    <row r="144" spans="1:4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row>
    <row r="145" spans="1:4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row>
    <row r="146" spans="1:4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row>
    <row r="147" spans="1:4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row>
    <row r="148" spans="1:4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row>
    <row r="149" spans="1:4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row>
    <row r="150" spans="1:4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row>
    <row r="151" spans="1:4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row>
    <row r="152" spans="1:4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row>
    <row r="153" spans="1:4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row>
    <row r="154" spans="1:4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row>
    <row r="155" spans="1:4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row>
    <row r="156" spans="1:4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row>
    <row r="157" spans="1:4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row>
    <row r="158" spans="1:4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row>
    <row r="159" spans="1:4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row>
    <row r="160" spans="1:4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row>
    <row r="161" spans="1:4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row>
    <row r="162" spans="1:4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row>
    <row r="163" spans="1:4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row>
    <row r="164" spans="1:4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row>
    <row r="165" spans="1:4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row>
    <row r="166" spans="1:4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row>
    <row r="167" spans="1:4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row>
    <row r="168" spans="1:4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row>
    <row r="169" spans="1:4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row>
    <row r="170" spans="1:4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row>
    <row r="171" spans="1:4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row>
    <row r="172" spans="1:4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row>
    <row r="173" spans="1:4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row>
    <row r="174" spans="1:4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row>
    <row r="175" spans="1:4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row>
    <row r="176" spans="1:4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row>
    <row r="177" spans="1:4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row>
    <row r="178" spans="1:4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row>
    <row r="179" spans="1:4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row>
    <row r="180" spans="1:4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row>
    <row r="181" spans="1:4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row>
    <row r="182" spans="1:4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row>
    <row r="183" spans="1:4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row>
    <row r="184" spans="1:4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row>
    <row r="185" spans="1:4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row>
    <row r="186" spans="1:4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row>
    <row r="187" spans="1:4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row>
    <row r="188" spans="1:4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row>
    <row r="189" spans="1:4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row>
    <row r="190" spans="1:4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row>
    <row r="191" spans="1:4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row>
    <row r="192" spans="1:4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row>
    <row r="193" spans="1:4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row>
    <row r="194" spans="1:4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row>
    <row r="195" spans="1:4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row>
    <row r="196" spans="1:4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row>
    <row r="197" spans="1:4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row>
    <row r="198" spans="1:4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row>
    <row r="199" spans="1:4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row>
    <row r="200" spans="1:4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row>
    <row r="201" spans="1:4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row>
    <row r="202" spans="1:4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row>
    <row r="203" spans="1:4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row>
    <row r="204" spans="1:4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row>
    <row r="205" spans="1:4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row>
    <row r="206" spans="1:4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row>
    <row r="207" spans="1:4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row>
    <row r="208" spans="1:4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row>
    <row r="209" spans="1:4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row>
    <row r="210" spans="1:4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row>
    <row r="211" spans="1:4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row>
    <row r="212" spans="1:4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row>
    <row r="213" spans="1:4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row>
    <row r="214" spans="1:4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row>
    <row r="215" spans="1:4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row>
    <row r="216" spans="1:4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row>
    <row r="217" spans="1:4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row>
    <row r="218" spans="1:4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row>
    <row r="219" spans="1:4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row>
    <row r="220" spans="1:4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row>
    <row r="221" spans="1:4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row>
    <row r="222" spans="1:4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row>
    <row r="223" spans="1:4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row>
    <row r="224" spans="1:4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row>
    <row r="225" spans="1:4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row>
    <row r="226" spans="1:4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row>
    <row r="227" spans="1:4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row>
    <row r="228" spans="1:4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row>
    <row r="229" spans="1:4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row>
    <row r="230" spans="1:4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row>
    <row r="231" spans="1:4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row>
    <row r="232" spans="1:4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row>
    <row r="233" spans="1:4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row>
    <row r="234" spans="1:4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row>
    <row r="235" spans="1:4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row>
    <row r="236" spans="1:4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row>
    <row r="237" spans="1:4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row>
    <row r="238" spans="1:4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row>
    <row r="239" spans="1:4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row>
    <row r="240" spans="1:4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row>
    <row r="241" spans="1:4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row>
    <row r="242" spans="1:4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row>
    <row r="243" spans="1:4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row>
    <row r="244" spans="1:4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row>
    <row r="245" spans="1:4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row>
    <row r="246" spans="1:4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row>
    <row r="247" spans="1:4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row>
    <row r="248" spans="1:4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row>
    <row r="249" spans="1:4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row>
    <row r="250" spans="1:4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row>
    <row r="251" spans="1:4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row>
    <row r="252" spans="1:4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row>
    <row r="253" spans="1:4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row>
    <row r="254" spans="1:4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row>
    <row r="255" spans="1:4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row>
    <row r="256" spans="1:4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row>
    <row r="257" spans="1:4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row>
    <row r="258" spans="1:4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row>
    <row r="259" spans="1:4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row>
    <row r="260" spans="1:4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row>
    <row r="261" spans="1:4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row>
    <row r="262" spans="1:4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row>
    <row r="263" spans="1:4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row>
    <row r="264" spans="1:4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row>
    <row r="265" spans="1:4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row>
    <row r="266" spans="1:4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row>
    <row r="267" spans="1:4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row>
    <row r="268" spans="1:4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row>
    <row r="269" spans="1:4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row>
    <row r="270" spans="1:4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row>
    <row r="271" spans="1:4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row>
    <row r="272" spans="1:4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row>
    <row r="273" spans="1:4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row>
    <row r="274" spans="1:4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row>
    <row r="275" spans="1:4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row>
    <row r="276" spans="1:4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row>
    <row r="277" spans="1:4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row>
    <row r="278" spans="1:4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row>
    <row r="279" spans="1:4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row>
    <row r="280" spans="1:4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row>
    <row r="281" spans="1:4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row>
    <row r="282" spans="1:4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row>
    <row r="283" spans="1:4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row>
    <row r="284" spans="1:4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row>
    <row r="285" spans="1:4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row>
    <row r="286" spans="1:4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row>
    <row r="287" spans="1:4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row>
    <row r="288" spans="1:4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row>
    <row r="289" spans="1:4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row>
    <row r="290" spans="1:4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row>
    <row r="291" spans="1:4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row>
    <row r="292" spans="1:4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row>
    <row r="293" spans="1:4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row>
    <row r="294" spans="1:4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row>
    <row r="295" spans="1:4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row>
    <row r="296" spans="1:4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row>
    <row r="297" spans="1:4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row>
    <row r="298" spans="1:4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row>
    <row r="299" spans="1:4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row>
    <row r="300" spans="1:4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row>
    <row r="301" spans="1:4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row>
    <row r="302" spans="1:4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row>
    <row r="303" spans="1:4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row>
    <row r="304" spans="1:4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row>
    <row r="305" spans="1:4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row>
    <row r="306" spans="1:4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row>
    <row r="307" spans="1:4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row>
    <row r="308" spans="1:4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row>
    <row r="309" spans="1:4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row>
    <row r="310" spans="1:4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row>
    <row r="311" spans="1:4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row>
    <row r="312" spans="1:4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row>
    <row r="313" spans="1:4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row>
    <row r="314" spans="1:4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row>
    <row r="315" spans="1:4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row>
    <row r="316" spans="1:4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row>
    <row r="317" spans="1:4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row>
    <row r="318" spans="1:4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row>
    <row r="319" spans="1:4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row>
    <row r="320" spans="1:4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row>
    <row r="321" spans="1:4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row>
    <row r="322" spans="1:4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row>
    <row r="323" spans="1:4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row>
    <row r="324" spans="1:4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row>
    <row r="325" spans="1:4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row>
    <row r="326" spans="1:4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row>
    <row r="327" spans="1:4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row>
    <row r="328" spans="1:4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row>
    <row r="329" spans="1:4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row>
    <row r="330" spans="1:4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row>
    <row r="331" spans="1:4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row>
    <row r="332" spans="1:4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row>
    <row r="333" spans="1:4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row>
    <row r="334" spans="1:4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row>
    <row r="335" spans="1:4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row>
    <row r="336" spans="1:4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row>
    <row r="337" spans="1:4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row>
    <row r="338" spans="1:4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row>
    <row r="339" spans="1:4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row>
    <row r="340" spans="1:4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row>
    <row r="341" spans="1:4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row>
    <row r="342" spans="1:4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row>
    <row r="343" spans="1:4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row>
    <row r="344" spans="1:4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row>
    <row r="345" spans="1:4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row>
    <row r="346" spans="1:4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row>
    <row r="347" spans="1:4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row>
    <row r="348" spans="1:4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row>
    <row r="349" spans="1:4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row>
    <row r="350" spans="1:4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row>
    <row r="351" spans="1:4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row>
    <row r="352" spans="1:4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row>
    <row r="353" spans="1:4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row>
    <row r="354" spans="1:4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row>
    <row r="355" spans="1:4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row>
    <row r="356" spans="1:4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row>
    <row r="357" spans="1:4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row>
    <row r="358" spans="1:4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row>
    <row r="359" spans="1:4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row>
    <row r="360" spans="1:4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row>
    <row r="361" spans="1:4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row>
    <row r="362" spans="1:4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row>
    <row r="363" spans="1:4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row>
    <row r="364" spans="1:4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row>
    <row r="365" spans="1:4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row>
    <row r="366" spans="1:4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row>
    <row r="367" spans="1:4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row>
    <row r="368" spans="1:4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row>
    <row r="369" spans="1:4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row>
    <row r="370" spans="1:4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row>
    <row r="371" spans="1:4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row>
    <row r="372" spans="1:4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row>
    <row r="373" spans="1:4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row>
    <row r="374" spans="1:4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row>
    <row r="375" spans="1:4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row>
    <row r="376" spans="1:4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row>
    <row r="377" spans="1:4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row>
    <row r="378" spans="1:4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row>
    <row r="379" spans="1:4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row>
    <row r="380" spans="1:4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row>
    <row r="381" spans="1:4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row>
    <row r="382" spans="1:4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row>
    <row r="383" spans="1:4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row>
    <row r="384" spans="1:4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row>
    <row r="385" spans="1:4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row>
    <row r="386" spans="1:4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row>
    <row r="387" spans="1:4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row>
    <row r="388" spans="1:4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row>
    <row r="389" spans="1:4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row>
    <row r="390" spans="1:4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row>
    <row r="391" spans="1:4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row>
    <row r="392" spans="1:4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row>
    <row r="393" spans="1:4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row>
    <row r="394" spans="1:4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row>
    <row r="395" spans="1:4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row>
    <row r="396" spans="1:4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row>
    <row r="397" spans="1:4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row>
    <row r="398" spans="1:4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row>
    <row r="399" spans="1:4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row>
    <row r="400" spans="1:4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row>
    <row r="401" spans="1:4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row>
    <row r="402" spans="1:4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row>
    <row r="403" spans="1:4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row>
    <row r="404" spans="1:4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row>
    <row r="405" spans="1:4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row>
    <row r="406" spans="1:4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row>
    <row r="407" spans="1:4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row>
    <row r="408" spans="1:4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row>
    <row r="409" spans="1:4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row>
    <row r="410" spans="1:4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row>
    <row r="411" spans="1:4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row>
    <row r="412" spans="1:4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row>
    <row r="413" spans="1:4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row>
    <row r="414" spans="1:4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row>
    <row r="415" spans="1:4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row>
    <row r="416" spans="1:4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row>
    <row r="417" spans="1:4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row>
    <row r="418" spans="1:4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row>
    <row r="419" spans="1:4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row>
    <row r="420" spans="1:4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row>
    <row r="421" spans="1:4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row>
    <row r="422" spans="1:4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row>
    <row r="423" spans="1:4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row>
    <row r="424" spans="1:4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row>
    <row r="425" spans="1:4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row>
    <row r="426" spans="1:4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row>
    <row r="427" spans="1:4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row>
    <row r="428" spans="1:4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row>
    <row r="429" spans="1:4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row>
    <row r="430" spans="1:4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row>
    <row r="431" spans="1:4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row>
    <row r="432" spans="1:4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row>
    <row r="433" spans="1:4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row>
    <row r="434" spans="1:4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row>
    <row r="435" spans="1:4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row>
    <row r="436" spans="1:4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row>
    <row r="437" spans="1:4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row>
    <row r="438" spans="1:4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row>
    <row r="439" spans="1:4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row>
    <row r="440" spans="1:4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row>
    <row r="441" spans="1:4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row>
    <row r="442" spans="1:4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row>
    <row r="443" spans="1:4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row>
    <row r="444" spans="1:4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row>
    <row r="445" spans="1:4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row>
    <row r="446" spans="1:4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row>
    <row r="447" spans="1:4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row>
    <row r="448" spans="1:4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row>
    <row r="449" spans="1:4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row>
    <row r="450" spans="1:4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row>
    <row r="451" spans="1:4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row>
    <row r="452" spans="1:4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row>
    <row r="453" spans="1:4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row>
    <row r="454" spans="1:4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row>
    <row r="455" spans="1:4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row>
    <row r="456" spans="1:4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row>
    <row r="457" spans="1:4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row>
    <row r="458" spans="1:4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row>
    <row r="459" spans="1:4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row>
    <row r="460" spans="1:4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row>
    <row r="461" spans="1:4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row>
    <row r="462" spans="1:4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row>
    <row r="463" spans="1:4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row>
    <row r="464" spans="1:4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row>
    <row r="465" spans="1:4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row>
    <row r="466" spans="1:4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row>
    <row r="467" spans="1:4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row>
    <row r="468" spans="1:4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row>
    <row r="469" spans="1:4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row>
    <row r="470" spans="1:4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row>
    <row r="471" spans="1:4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row>
    <row r="472" spans="1:4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row>
    <row r="473" spans="1:4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row>
    <row r="474" spans="1:4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row>
    <row r="475" spans="1:4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row>
    <row r="476" spans="1:4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row>
    <row r="477" spans="1:4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row>
    <row r="478" spans="1:4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row>
    <row r="479" spans="1:4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row>
    <row r="480" spans="1:4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row>
    <row r="481" spans="1:4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row>
    <row r="482" spans="1:4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row>
    <row r="483" spans="1:4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row>
    <row r="484" spans="1:4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row>
    <row r="485" spans="1:4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row>
    <row r="486" spans="1:4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row>
    <row r="487" spans="1:4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row>
    <row r="488" spans="1:4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row>
    <row r="489" spans="1:4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row>
    <row r="490" spans="1:4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row>
    <row r="491" spans="1:4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row>
    <row r="492" spans="1:4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row>
    <row r="493" spans="1:4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row>
    <row r="494" spans="1:4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row>
    <row r="495" spans="1:4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row>
    <row r="496" spans="1:4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row>
    <row r="497" spans="1:4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row>
    <row r="498" spans="1:4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row>
    <row r="499" spans="1:4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row>
    <row r="500" spans="1:4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row>
    <row r="501" spans="1:4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row>
    <row r="502" spans="1:4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row>
    <row r="503" spans="1:4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row>
    <row r="504" spans="1:4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row>
    <row r="505" spans="1:4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row>
    <row r="506" spans="1:4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row>
    <row r="507" spans="1:4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row>
    <row r="508" spans="1:4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row>
    <row r="509" spans="1:4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row>
    <row r="510" spans="1:4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row>
    <row r="511" spans="1:4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row>
    <row r="512" spans="1:4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row>
    <row r="513" spans="1:4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row>
    <row r="514" spans="1:4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row>
    <row r="515" spans="1:4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row>
    <row r="516" spans="1:4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row>
    <row r="517" spans="1:4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row>
    <row r="518" spans="1:4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row>
    <row r="519" spans="1:4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row>
    <row r="520" spans="1:4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row>
    <row r="521" spans="1:4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row>
    <row r="522" spans="1:4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row>
    <row r="523" spans="1:4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row>
    <row r="524" spans="1:4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row>
    <row r="525" spans="1:4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row>
    <row r="526" spans="1:4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row>
    <row r="527" spans="1:4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row>
    <row r="528" spans="1:4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row>
    <row r="529" spans="1:4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row>
    <row r="530" spans="1:4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row>
    <row r="531" spans="1:4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row>
    <row r="532" spans="1:4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row>
    <row r="533" spans="1:4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row>
    <row r="534" spans="1:4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row>
    <row r="535" spans="1:4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row>
    <row r="536" spans="1:4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row>
    <row r="537" spans="1:4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row>
    <row r="538" spans="1:4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row>
    <row r="539" spans="1:4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row>
    <row r="540" spans="1:4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row>
    <row r="541" spans="1:4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row>
    <row r="542" spans="1:4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row>
    <row r="543" spans="1:4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row>
    <row r="544" spans="1:4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row>
    <row r="545" spans="1:4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row>
    <row r="546" spans="1:4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row>
    <row r="547" spans="1:4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row>
    <row r="548" spans="1:4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row>
    <row r="549" spans="1:4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row>
    <row r="550" spans="1:4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row>
    <row r="551" spans="1:4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row>
    <row r="552" spans="1:4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row>
    <row r="553" spans="1:4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row>
    <row r="554" spans="1:4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row>
    <row r="555" spans="1:4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row>
    <row r="556" spans="1:4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row>
    <row r="557" spans="1:4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row>
    <row r="558" spans="1:4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row>
    <row r="559" spans="1:4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row>
    <row r="560" spans="1:4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row>
    <row r="561" spans="1:4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row>
    <row r="562" spans="1:4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row>
    <row r="563" spans="1:4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row>
    <row r="564" spans="1:4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row>
    <row r="565" spans="1:4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row>
    <row r="566" spans="1:4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row>
    <row r="567" spans="1:4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row>
    <row r="568" spans="1:4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row>
    <row r="569" spans="1:4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row>
    <row r="570" spans="1:4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row>
    <row r="571" spans="1:4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row>
    <row r="572" spans="1:4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row>
    <row r="573" spans="1:4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row>
    <row r="574" spans="1:4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row>
    <row r="575" spans="1:4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row>
    <row r="576" spans="1:4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row>
    <row r="577" spans="1:4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row>
    <row r="578" spans="1:4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row>
    <row r="579" spans="1:4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row>
    <row r="580" spans="1:4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row>
    <row r="581" spans="1:4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row>
    <row r="582" spans="1:4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row>
    <row r="583" spans="1:4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row>
    <row r="584" spans="1:4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row>
    <row r="585" spans="1:4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row>
    <row r="586" spans="1:4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row>
    <row r="587" spans="1:4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row>
    <row r="588" spans="1:4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row>
    <row r="589" spans="1:4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row>
    <row r="590" spans="1:4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row>
    <row r="591" spans="1:4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row>
    <row r="592" spans="1:4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row>
    <row r="593" spans="1:4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row>
    <row r="594" spans="1:4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row>
    <row r="595" spans="1:4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row>
    <row r="596" spans="1:4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row>
    <row r="597" spans="1:4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row>
    <row r="598" spans="1:4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row>
    <row r="599" spans="1:4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row>
    <row r="600" spans="1:4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row>
    <row r="601" spans="1:4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row>
    <row r="602" spans="1:4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row>
    <row r="603" spans="1:4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row>
    <row r="604" spans="1:4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row>
    <row r="605" spans="1:4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row>
    <row r="606" spans="1:4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row>
    <row r="607" spans="1:4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row>
    <row r="608" spans="1:4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row>
    <row r="609" spans="1:4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row>
    <row r="610" spans="1:4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row>
    <row r="611" spans="1:4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row>
    <row r="612" spans="1:4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row>
    <row r="613" spans="1:4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row>
    <row r="614" spans="1:4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row>
    <row r="615" spans="1:4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row>
    <row r="616" spans="1:4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row>
    <row r="617" spans="1:4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row>
    <row r="618" spans="1:4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row>
    <row r="619" spans="1:4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row>
    <row r="620" spans="1:4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row>
    <row r="621" spans="1:4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row>
    <row r="622" spans="1:4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row>
    <row r="623" spans="1:4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row>
    <row r="624" spans="1:4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row>
    <row r="625" spans="1:4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row>
    <row r="626" spans="1:4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row>
    <row r="627" spans="1:4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row>
    <row r="628" spans="1:4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row>
    <row r="629" spans="1:4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row>
    <row r="630" spans="1:4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row>
    <row r="631" spans="1:4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row>
    <row r="632" spans="1:4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row>
    <row r="633" spans="1:4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row>
    <row r="634" spans="1:4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row>
    <row r="635" spans="1:4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row>
    <row r="636" spans="1:4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row>
    <row r="637" spans="1:4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row>
    <row r="638" spans="1:4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row>
    <row r="639" spans="1:4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row>
    <row r="640" spans="1:4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row>
    <row r="641" spans="1:4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row>
    <row r="642" spans="1:4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row>
    <row r="643" spans="1:4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row>
    <row r="644" spans="1:4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row>
    <row r="645" spans="1:4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row>
    <row r="646" spans="1:4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row>
    <row r="647" spans="1:4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row>
    <row r="648" spans="1:4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row>
    <row r="649" spans="1:4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row>
    <row r="650" spans="1:4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row>
    <row r="651" spans="1:4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row>
    <row r="652" spans="1:4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row>
    <row r="653" spans="1:4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row>
    <row r="654" spans="1:4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row>
    <row r="655" spans="1:4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row>
    <row r="656" spans="1:4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row>
    <row r="657" spans="1:4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row>
    <row r="658" spans="1:4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row>
    <row r="659" spans="1:4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row>
    <row r="660" spans="1:4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row>
    <row r="661" spans="1:4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row>
    <row r="662" spans="1:4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row>
    <row r="663" spans="1:4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row>
    <row r="664" spans="1:4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row>
    <row r="665" spans="1:4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row>
    <row r="666" spans="1:4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row>
    <row r="667" spans="1:4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row>
    <row r="668" spans="1:4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row>
    <row r="669" spans="1:4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row>
    <row r="670" spans="1:4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row>
    <row r="671" spans="1:4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row>
    <row r="672" spans="1:4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row>
    <row r="673" spans="1:4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row>
    <row r="674" spans="1:4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row>
    <row r="675" spans="1:4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row>
    <row r="676" spans="1:4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row>
    <row r="677" spans="1:4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row>
    <row r="678" spans="1:4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row>
    <row r="679" spans="1:4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row>
    <row r="680" spans="1:4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row>
    <row r="681" spans="1:4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row>
    <row r="682" spans="1:4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row>
    <row r="683" spans="1:4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row>
    <row r="684" spans="1:4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row>
    <row r="685" spans="1:4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row>
    <row r="686" spans="1:4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row>
    <row r="687" spans="1:4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row>
    <row r="688" spans="1:4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row>
    <row r="689" spans="1:4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row>
    <row r="690" spans="1:4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row>
    <row r="691" spans="1:4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row>
    <row r="692" spans="1:4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row>
    <row r="693" spans="1:4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row>
    <row r="694" spans="1:4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row>
    <row r="695" spans="1:4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row>
    <row r="696" spans="1:4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row>
    <row r="697" spans="1:4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row>
    <row r="698" spans="1:4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row>
    <row r="699" spans="1:4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row>
    <row r="700" spans="1:4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row>
    <row r="701" spans="1:4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row>
    <row r="702" spans="1:4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row>
    <row r="703" spans="1:4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row>
    <row r="704" spans="1:4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row>
    <row r="705" spans="1:4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row>
    <row r="706" spans="1:4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row>
    <row r="707" spans="1:4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row>
    <row r="708" spans="1:4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row>
    <row r="709" spans="1:4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row>
    <row r="710" spans="1:4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row>
    <row r="711" spans="1:4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row>
    <row r="712" spans="1:4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row>
    <row r="713" spans="1:4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row>
    <row r="714" spans="1:4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row>
    <row r="715" spans="1:4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row>
    <row r="716" spans="1:4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row>
    <row r="717" spans="1:4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row>
    <row r="718" spans="1:4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row>
    <row r="719" spans="1:4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row>
    <row r="720" spans="1:4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row>
    <row r="721" spans="1:4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row>
    <row r="722" spans="1:4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row>
    <row r="723" spans="1:4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row>
    <row r="724" spans="1:4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row>
    <row r="725" spans="1:4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row>
    <row r="726" spans="1:4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row>
    <row r="727" spans="1:4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row>
    <row r="728" spans="1:4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row>
    <row r="729" spans="1:4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row>
    <row r="730" spans="1:4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row>
    <row r="731" spans="1:4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row>
    <row r="732" spans="1:4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row>
    <row r="733" spans="1:4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row>
    <row r="734" spans="1:4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row>
    <row r="735" spans="1:4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row>
    <row r="736" spans="1:4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row>
    <row r="737" spans="1:4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row>
    <row r="738" spans="1:4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row>
    <row r="739" spans="1:4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row>
    <row r="740" spans="1:4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row>
    <row r="741" spans="1:4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row>
    <row r="742" spans="1:4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row>
    <row r="743" spans="1:4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row>
    <row r="744" spans="1:4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row>
    <row r="745" spans="1:4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row>
    <row r="746" spans="1:4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row>
    <row r="747" spans="1:4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row>
    <row r="748" spans="1:4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row>
    <row r="749" spans="1:4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row>
    <row r="750" spans="1:4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row>
    <row r="751" spans="1:4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row>
    <row r="752" spans="1:4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row>
    <row r="753" spans="1:4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row>
    <row r="754" spans="1:4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row>
    <row r="755" spans="1:4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row>
    <row r="756" spans="1:4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row>
    <row r="757" spans="1:4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row>
    <row r="758" spans="1:4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row>
    <row r="759" spans="1:4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row>
    <row r="760" spans="1:4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row>
    <row r="761" spans="1:4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row>
    <row r="762" spans="1:4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row>
    <row r="763" spans="1:4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row>
    <row r="764" spans="1:4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row>
    <row r="765" spans="1:4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row>
    <row r="766" spans="1:4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row>
    <row r="767" spans="1:4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row>
    <row r="768" spans="1:4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row>
    <row r="769" spans="1:4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row>
    <row r="770" spans="1:4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row>
    <row r="771" spans="1:4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row>
    <row r="772" spans="1:4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row>
    <row r="773" spans="1:4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row>
    <row r="774" spans="1:4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row>
    <row r="775" spans="1:4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row>
    <row r="776" spans="1:4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row>
    <row r="777" spans="1:4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row>
    <row r="778" spans="1:4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row>
    <row r="779" spans="1:4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row>
    <row r="780" spans="1:4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row>
    <row r="781" spans="1:4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row>
    <row r="782" spans="1:4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row>
    <row r="783" spans="1:4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row>
    <row r="784" spans="1:4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row>
    <row r="785" spans="1:4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row>
    <row r="786" spans="1:4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row>
    <row r="787" spans="1:4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row>
    <row r="788" spans="1:4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row>
    <row r="789" spans="1:4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row>
    <row r="790" spans="1:4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row>
    <row r="791" spans="1:4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row>
    <row r="792" spans="1:4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row>
    <row r="793" spans="1:4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row>
    <row r="794" spans="1:4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row>
    <row r="795" spans="1:4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row>
    <row r="796" spans="1:4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row>
    <row r="797" spans="1:4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row>
    <row r="798" spans="1:4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row>
    <row r="799" spans="1:4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row>
    <row r="800" spans="1:4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row>
    <row r="801" spans="1:4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row>
    <row r="802" spans="1:4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row>
    <row r="803" spans="1:4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row>
    <row r="804" spans="1:4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row>
    <row r="805" spans="1:4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row>
    <row r="806" spans="1:4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row>
    <row r="807" spans="1:4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row>
    <row r="808" spans="1:4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row>
    <row r="809" spans="1:4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row>
    <row r="810" spans="1:4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row>
    <row r="811" spans="1:4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row>
    <row r="812" spans="1:4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row>
    <row r="813" spans="1:4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row>
    <row r="814" spans="1:4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row>
    <row r="815" spans="1:4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row>
    <row r="816" spans="1:4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row>
    <row r="817" spans="1:4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row>
    <row r="818" spans="1:4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row>
    <row r="819" spans="1:4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row>
    <row r="820" spans="1:4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row>
    <row r="821" spans="1:4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row>
    <row r="822" spans="1:4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row>
    <row r="823" spans="1:4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row>
    <row r="824" spans="1:4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row>
    <row r="825" spans="1:4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row>
    <row r="826" spans="1:4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row>
    <row r="827" spans="1:4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row>
    <row r="828" spans="1:4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row>
    <row r="829" spans="1:4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row>
    <row r="830" spans="1:4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row>
    <row r="831" spans="1:4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row>
    <row r="832" spans="1:4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row>
    <row r="833" spans="1:4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row>
    <row r="834" spans="1:4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row>
    <row r="835" spans="1:4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row>
    <row r="836" spans="1:4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row>
    <row r="837" spans="1:4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row>
    <row r="838" spans="1:4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row>
    <row r="839" spans="1:4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row>
    <row r="840" spans="1:4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row>
    <row r="841" spans="1:4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row>
    <row r="842" spans="1:4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row>
    <row r="843" spans="1:4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row>
    <row r="844" spans="1:4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row>
    <row r="845" spans="1:4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row>
    <row r="846" spans="1:4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row>
    <row r="847" spans="1:4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row>
    <row r="848" spans="1:4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row>
    <row r="849" spans="1:4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row>
    <row r="850" spans="1:4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row>
    <row r="851" spans="1:4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row>
    <row r="852" spans="1:4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row>
    <row r="853" spans="1:4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row>
    <row r="854" spans="1:4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row>
    <row r="855" spans="1:4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row>
    <row r="856" spans="1:4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row>
    <row r="857" spans="1:4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row>
    <row r="858" spans="1:4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row>
    <row r="859" spans="1:4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row>
    <row r="860" spans="1:4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row>
    <row r="861" spans="1:4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row>
    <row r="862" spans="1:4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row>
    <row r="863" spans="1:4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row>
    <row r="864" spans="1:4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row>
    <row r="865" spans="1:4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row>
    <row r="866" spans="1:4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row>
    <row r="867" spans="1:4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row>
    <row r="868" spans="1:4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row>
    <row r="869" spans="1:4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row>
    <row r="870" spans="1:4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row>
    <row r="871" spans="1:4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row>
    <row r="872" spans="1:4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row>
    <row r="873" spans="1:4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row>
    <row r="874" spans="1:4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row>
    <row r="875" spans="1:4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row>
    <row r="876" spans="1:4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row>
    <row r="877" spans="1:4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row>
    <row r="878" spans="1:4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row>
    <row r="879" spans="1:4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row>
    <row r="880" spans="1:4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row>
    <row r="881" spans="1:4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row>
    <row r="882" spans="1:4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row>
    <row r="883" spans="1:4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row>
    <row r="884" spans="1:4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row>
    <row r="885" spans="1:4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row>
    <row r="886" spans="1:4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row>
    <row r="887" spans="1:4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row>
    <row r="888" spans="1:4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row>
    <row r="889" spans="1:4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row>
    <row r="890" spans="1:4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row>
    <row r="891" spans="1:4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row>
    <row r="892" spans="1:4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row>
    <row r="893" spans="1:4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row>
    <row r="894" spans="1:4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row>
    <row r="895" spans="1:4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row>
    <row r="896" spans="1:4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row>
    <row r="897" spans="1:4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row>
    <row r="898" spans="1:4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row>
    <row r="899" spans="1:4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row>
    <row r="900" spans="1:4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row>
    <row r="901" spans="1:4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row>
    <row r="902" spans="1:4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row>
    <row r="903" spans="1:4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row>
    <row r="904" spans="1:4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row>
    <row r="905" spans="1:4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row>
    <row r="906" spans="1:4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row>
    <row r="907" spans="1:4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row>
    <row r="908" spans="1:4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row>
    <row r="909" spans="1:4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row>
    <row r="910" spans="1:4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row>
    <row r="911" spans="1:4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row>
    <row r="912" spans="1:4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row>
    <row r="913" spans="1:4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row>
    <row r="914" spans="1:4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row>
    <row r="915" spans="1:4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row>
    <row r="916" spans="1:4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row>
    <row r="917" spans="1:4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row>
    <row r="918" spans="1:4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row>
    <row r="919" spans="1:4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row>
    <row r="920" spans="1:4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row>
    <row r="921" spans="1:4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row>
    <row r="922" spans="1:4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row>
    <row r="923" spans="1:4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row>
    <row r="924" spans="1:4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row>
    <row r="925" spans="1:4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row>
    <row r="926" spans="1:4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row>
    <row r="927" spans="1:4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row>
    <row r="928" spans="1:4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row>
    <row r="929" spans="1:4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row>
    <row r="930" spans="1:4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row>
    <row r="931" spans="1:4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row>
    <row r="932" spans="1:4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row>
    <row r="933" spans="1:4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row>
    <row r="934" spans="1:4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row>
    <row r="935" spans="1:4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row>
    <row r="936" spans="1:4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row>
    <row r="937" spans="1:4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row>
    <row r="938" spans="1:4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row>
    <row r="939" spans="1:4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row>
    <row r="940" spans="1:4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row>
    <row r="941" spans="1:4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row>
    <row r="942" spans="1:4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row>
    <row r="943" spans="1:4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row>
    <row r="944" spans="1:4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row>
    <row r="945" spans="1:4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row>
    <row r="946" spans="1:4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row>
    <row r="947" spans="1:4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row>
    <row r="948" spans="1:4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row>
    <row r="949" spans="1:4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row>
    <row r="950" spans="1:4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row>
    <row r="951" spans="1:4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row>
    <row r="952" spans="1:4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row>
    <row r="953" spans="1:4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row>
    <row r="954" spans="1:4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row>
    <row r="955" spans="1:4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row>
    <row r="956" spans="1:4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row>
    <row r="957" spans="1:4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row>
    <row r="958" spans="1:4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row>
    <row r="959" spans="1:4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row>
    <row r="960" spans="1:4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row>
    <row r="961" spans="1:4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row>
    <row r="962" spans="1:4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row>
    <row r="963" spans="1:4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row>
    <row r="964" spans="1:4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row>
    <row r="965" spans="1:4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row>
    <row r="966" spans="1:4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row>
  </sheetData>
  <mergeCells count="3">
    <mergeCell ref="A13:B13"/>
    <mergeCell ref="A14:AV15"/>
    <mergeCell ref="A17:AV18"/>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69696"/>
    <pageSetUpPr fitToPage="1"/>
  </sheetPr>
  <dimension ref="A1"/>
  <sheetViews>
    <sheetView showGridLines="0" zoomScale="80" zoomScaleNormal="80" workbookViewId="0">
      <selection activeCell="A14" sqref="A14"/>
    </sheetView>
  </sheetViews>
  <sheetFormatPr defaultColWidth="9.26953125" defaultRowHeight="14" x14ac:dyDescent="0.3"/>
  <cols>
    <col min="1" max="16384" width="9.26953125" style="63"/>
  </cols>
  <sheetData/>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C50"/>
  <sheetViews>
    <sheetView showGridLines="0" tabSelected="1" zoomScale="80" zoomScaleNormal="80" workbookViewId="0">
      <pane xSplit="1" ySplit="4" topLeftCell="AA5" activePane="bottomRight" state="frozen"/>
      <selection activeCell="A14" sqref="A14"/>
      <selection pane="topRight" activeCell="A14" sqref="A14"/>
      <selection pane="bottomLeft" activeCell="A14" sqref="A14"/>
      <selection pane="bottomRight"/>
    </sheetView>
  </sheetViews>
  <sheetFormatPr defaultColWidth="9.26953125" defaultRowHeight="14.15" customHeight="1" outlineLevelRow="1" outlineLevelCol="1" x14ac:dyDescent="0.3"/>
  <cols>
    <col min="1" max="1" width="71.26953125" style="8" customWidth="1"/>
    <col min="2" max="5" width="20.54296875" style="1" hidden="1" customWidth="1" outlineLevel="1"/>
    <col min="6" max="6" width="22" style="1" hidden="1" customWidth="1" outlineLevel="1" collapsed="1"/>
    <col min="7" max="7" width="20.54296875" style="1" hidden="1" customWidth="1" outlineLevel="1"/>
    <col min="8" max="9" width="20.54296875" style="63" hidden="1" customWidth="1" outlineLevel="1"/>
    <col min="10" max="10" width="22" style="63" hidden="1" customWidth="1" outlineLevel="1"/>
    <col min="11" max="13" width="20.54296875" style="63" hidden="1" customWidth="1" outlineLevel="1"/>
    <col min="14" max="14" width="22" style="63" hidden="1" customWidth="1" outlineLevel="1"/>
    <col min="15" max="17" width="20.54296875" style="63" hidden="1" customWidth="1" outlineLevel="1"/>
    <col min="18" max="18" width="22" style="63" hidden="1" customWidth="1" outlineLevel="1"/>
    <col min="19" max="21" width="20.54296875" style="63" hidden="1" customWidth="1" outlineLevel="1"/>
    <col min="22" max="22" width="22.26953125" style="63" hidden="1" customWidth="1" outlineLevel="1"/>
    <col min="23" max="23" width="22.7265625" style="63" hidden="1" customWidth="1" outlineLevel="1"/>
    <col min="24" max="24" width="22.26953125" style="63" hidden="1" customWidth="1" outlineLevel="1"/>
    <col min="25" max="25" width="22.453125" style="63" hidden="1" customWidth="1" outlineLevel="1"/>
    <col min="26" max="26" width="22.7265625" style="63" hidden="1" customWidth="1" outlineLevel="1"/>
    <col min="27" max="27" width="22.453125" style="63" customWidth="1" collapsed="1"/>
    <col min="28" max="28" width="22.453125" style="63" hidden="1" customWidth="1" outlineLevel="1"/>
    <col min="29" max="29" width="22.453125" style="63" customWidth="1" collapsed="1"/>
    <col min="30" max="16384" width="9.26953125" style="63"/>
  </cols>
  <sheetData>
    <row r="1" spans="1:29" ht="16" customHeight="1" x14ac:dyDescent="0.3">
      <c r="A1" s="10" t="s">
        <v>19</v>
      </c>
    </row>
    <row r="2" spans="1:29" ht="16" customHeight="1" x14ac:dyDescent="0.3">
      <c r="A2" s="16" t="s">
        <v>20</v>
      </c>
    </row>
    <row r="3" spans="1:29" ht="20.149999999999999" customHeight="1" x14ac:dyDescent="0.3">
      <c r="B3" s="96">
        <v>43100</v>
      </c>
      <c r="C3" s="96">
        <v>43465</v>
      </c>
      <c r="D3" s="96">
        <v>43555</v>
      </c>
      <c r="E3" s="96">
        <v>43646</v>
      </c>
      <c r="F3" s="96">
        <v>43738</v>
      </c>
      <c r="G3" s="96">
        <v>43830</v>
      </c>
      <c r="H3" s="96">
        <v>43921</v>
      </c>
      <c r="I3" s="96">
        <v>44012</v>
      </c>
      <c r="J3" s="96">
        <v>44104</v>
      </c>
      <c r="K3" s="96">
        <v>44196</v>
      </c>
      <c r="L3" s="96">
        <v>44286</v>
      </c>
      <c r="M3" s="96">
        <v>44377</v>
      </c>
      <c r="N3" s="96">
        <v>44469</v>
      </c>
      <c r="O3" s="96">
        <v>44561</v>
      </c>
      <c r="P3" s="96">
        <v>44651</v>
      </c>
      <c r="Q3" s="96">
        <v>44742</v>
      </c>
      <c r="R3" s="96">
        <v>44834</v>
      </c>
      <c r="S3" s="96">
        <v>44926</v>
      </c>
      <c r="T3" s="96">
        <v>45016</v>
      </c>
      <c r="U3" s="96">
        <v>45107</v>
      </c>
      <c r="V3" s="96">
        <v>45199</v>
      </c>
      <c r="W3" s="96">
        <v>45291</v>
      </c>
      <c r="X3" s="392">
        <v>45382</v>
      </c>
      <c r="Y3" s="96">
        <v>45473</v>
      </c>
      <c r="Z3" s="96">
        <v>45565</v>
      </c>
      <c r="AA3" s="391">
        <v>45657</v>
      </c>
      <c r="AB3" s="96">
        <v>45747</v>
      </c>
      <c r="AC3" s="311">
        <v>45838</v>
      </c>
    </row>
    <row r="4" spans="1:29" ht="15" customHeight="1" x14ac:dyDescent="0.3">
      <c r="A4" s="17" t="s">
        <v>21</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row>
    <row r="5" spans="1:29" ht="15" customHeight="1" x14ac:dyDescent="0.3">
      <c r="A5" s="198" t="s">
        <v>22</v>
      </c>
      <c r="B5" s="200"/>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row>
    <row r="6" spans="1:29" ht="15" customHeight="1" x14ac:dyDescent="0.3">
      <c r="A6" s="202" t="s">
        <v>23</v>
      </c>
      <c r="B6" s="100">
        <v>405.6</v>
      </c>
      <c r="C6" s="52">
        <v>895.3</v>
      </c>
      <c r="D6" s="52">
        <v>411</v>
      </c>
      <c r="E6" s="52">
        <v>423.7</v>
      </c>
      <c r="F6" s="52">
        <v>400.1</v>
      </c>
      <c r="G6" s="52">
        <v>813.2</v>
      </c>
      <c r="H6" s="52">
        <v>379.5</v>
      </c>
      <c r="I6" s="52">
        <v>875.5</v>
      </c>
      <c r="J6" s="52">
        <v>916.8</v>
      </c>
      <c r="K6" s="52">
        <v>1074.8</v>
      </c>
      <c r="L6" s="52">
        <v>1015.6</v>
      </c>
      <c r="M6" s="52">
        <v>1073.2</v>
      </c>
      <c r="N6" s="52">
        <v>1188.5</v>
      </c>
      <c r="O6" s="52">
        <v>770.7</v>
      </c>
      <c r="P6" s="52">
        <v>611.9</v>
      </c>
      <c r="Q6" s="52">
        <v>476.7</v>
      </c>
      <c r="R6" s="52">
        <v>380.8</v>
      </c>
      <c r="S6" s="52">
        <v>644.5</v>
      </c>
      <c r="T6" s="52">
        <v>459.6</v>
      </c>
      <c r="U6" s="52">
        <v>502.3</v>
      </c>
      <c r="V6" s="52">
        <v>588.20000000000005</v>
      </c>
      <c r="W6" s="52">
        <v>767.7</v>
      </c>
      <c r="X6" s="52">
        <v>553.5</v>
      </c>
      <c r="Y6" s="52">
        <v>567.29999999999995</v>
      </c>
      <c r="Z6" s="52">
        <v>775.4</v>
      </c>
      <c r="AA6" s="52">
        <v>793.3</v>
      </c>
      <c r="AB6" s="52">
        <v>623.20000000000005</v>
      </c>
      <c r="AC6" s="52">
        <v>618.20000000000005</v>
      </c>
    </row>
    <row r="7" spans="1:29" ht="28" x14ac:dyDescent="0.3">
      <c r="A7" s="202" t="s">
        <v>315</v>
      </c>
      <c r="B7" s="72">
        <v>1314</v>
      </c>
      <c r="C7" s="11">
        <v>1463.5</v>
      </c>
      <c r="D7" s="11">
        <v>1370.9</v>
      </c>
      <c r="E7" s="11">
        <v>1362.4</v>
      </c>
      <c r="F7" s="11">
        <v>1352</v>
      </c>
      <c r="G7" s="11">
        <v>1524.2</v>
      </c>
      <c r="H7" s="11">
        <v>1244.5999999999999</v>
      </c>
      <c r="I7" s="11">
        <v>1184.7</v>
      </c>
      <c r="J7" s="11">
        <v>1210.5</v>
      </c>
      <c r="K7" s="11">
        <v>1301.5999999999999</v>
      </c>
      <c r="L7" s="11">
        <v>1161.2</v>
      </c>
      <c r="M7" s="11">
        <v>1186.5999999999999</v>
      </c>
      <c r="N7" s="11">
        <v>1284.8</v>
      </c>
      <c r="O7" s="11">
        <v>1446</v>
      </c>
      <c r="P7" s="11">
        <v>1372.7</v>
      </c>
      <c r="Q7" s="11">
        <v>1540.4</v>
      </c>
      <c r="R7" s="11">
        <v>1323.4</v>
      </c>
      <c r="S7" s="11">
        <v>1462.4</v>
      </c>
      <c r="T7" s="11">
        <v>1326.5</v>
      </c>
      <c r="U7" s="11">
        <v>1336.1</v>
      </c>
      <c r="V7" s="11">
        <v>1359.6</v>
      </c>
      <c r="W7" s="11">
        <v>1468</v>
      </c>
      <c r="X7" s="11">
        <v>1265.9000000000001</v>
      </c>
      <c r="Y7" s="11">
        <v>1283.7</v>
      </c>
      <c r="Z7" s="11">
        <v>1278.0999999999999</v>
      </c>
      <c r="AA7" s="11">
        <v>1352.4</v>
      </c>
      <c r="AB7" s="11">
        <v>1307.2</v>
      </c>
      <c r="AC7" s="11">
        <v>1394.7</v>
      </c>
    </row>
    <row r="8" spans="1:29" ht="15" customHeight="1" x14ac:dyDescent="0.3">
      <c r="A8" s="202" t="s">
        <v>24</v>
      </c>
      <c r="B8" s="72">
        <v>14.6</v>
      </c>
      <c r="C8" s="11">
        <v>41.1</v>
      </c>
      <c r="D8" s="11">
        <v>38</v>
      </c>
      <c r="E8" s="11">
        <v>39.5</v>
      </c>
      <c r="F8" s="11">
        <v>43.7</v>
      </c>
      <c r="G8" s="11">
        <v>39</v>
      </c>
      <c r="H8" s="11">
        <v>35.4</v>
      </c>
      <c r="I8" s="11">
        <v>36.6</v>
      </c>
      <c r="J8" s="11">
        <v>35</v>
      </c>
      <c r="K8" s="11">
        <v>43.5</v>
      </c>
      <c r="L8" s="11">
        <v>40.9</v>
      </c>
      <c r="M8" s="11">
        <v>41</v>
      </c>
      <c r="N8" s="11">
        <v>39.700000000000003</v>
      </c>
      <c r="O8" s="11">
        <v>30</v>
      </c>
      <c r="P8" s="11">
        <v>32</v>
      </c>
      <c r="Q8" s="11">
        <v>35.4</v>
      </c>
      <c r="R8" s="11">
        <v>31.3</v>
      </c>
      <c r="S8" s="11">
        <v>55.4</v>
      </c>
      <c r="T8" s="11">
        <v>62</v>
      </c>
      <c r="U8" s="11">
        <v>144.80000000000001</v>
      </c>
      <c r="V8" s="11">
        <v>113.7</v>
      </c>
      <c r="W8" s="11">
        <v>67.099999999999994</v>
      </c>
      <c r="X8" s="11">
        <v>86.4</v>
      </c>
      <c r="Y8" s="11">
        <v>67.5</v>
      </c>
      <c r="Z8" s="11">
        <v>65.5</v>
      </c>
      <c r="AA8" s="11">
        <v>62.1</v>
      </c>
      <c r="AB8" s="11">
        <v>121</v>
      </c>
      <c r="AC8" s="11">
        <v>83.6</v>
      </c>
    </row>
    <row r="9" spans="1:29" ht="15" customHeight="1" x14ac:dyDescent="0.3">
      <c r="A9" s="202" t="s">
        <v>25</v>
      </c>
      <c r="B9" s="72">
        <v>0</v>
      </c>
      <c r="C9" s="11">
        <v>0</v>
      </c>
      <c r="D9" s="11">
        <v>0</v>
      </c>
      <c r="E9" s="11">
        <v>0</v>
      </c>
      <c r="F9" s="11">
        <v>0</v>
      </c>
      <c r="G9" s="110">
        <v>313.39999999999998</v>
      </c>
      <c r="H9" s="11"/>
      <c r="I9" s="11">
        <v>108.6</v>
      </c>
      <c r="J9" s="11">
        <v>98.1</v>
      </c>
      <c r="K9" s="11">
        <v>247.6</v>
      </c>
      <c r="L9" s="11">
        <v>250.4</v>
      </c>
      <c r="M9" s="11">
        <v>274</v>
      </c>
      <c r="N9" s="11">
        <v>294.60000000000002</v>
      </c>
      <c r="O9" s="11">
        <v>318.89999999999998</v>
      </c>
      <c r="P9" s="11">
        <v>360.6</v>
      </c>
      <c r="Q9" s="11">
        <v>431.4</v>
      </c>
      <c r="R9" s="11">
        <v>392.5</v>
      </c>
      <c r="S9" s="11">
        <v>358.2</v>
      </c>
      <c r="T9" s="11">
        <v>360</v>
      </c>
      <c r="U9" s="11">
        <v>374.6</v>
      </c>
      <c r="V9" s="11">
        <v>343.5</v>
      </c>
      <c r="W9" s="11">
        <v>311</v>
      </c>
      <c r="X9" s="11">
        <v>317</v>
      </c>
      <c r="Y9" s="11">
        <v>296.7</v>
      </c>
      <c r="Z9" s="11">
        <v>302</v>
      </c>
      <c r="AA9" s="11">
        <v>301.39999999999998</v>
      </c>
      <c r="AB9" s="11">
        <v>303.8</v>
      </c>
      <c r="AC9" s="11">
        <v>310.7</v>
      </c>
    </row>
    <row r="10" spans="1:29" ht="15" customHeight="1" x14ac:dyDescent="0.3">
      <c r="A10" s="202" t="s">
        <v>26</v>
      </c>
      <c r="B10" s="72">
        <v>176.3</v>
      </c>
      <c r="C10" s="11">
        <v>343.4</v>
      </c>
      <c r="D10" s="11">
        <v>312.2</v>
      </c>
      <c r="E10" s="11">
        <v>438.5</v>
      </c>
      <c r="F10" s="11">
        <v>494</v>
      </c>
      <c r="G10" s="110">
        <v>171</v>
      </c>
      <c r="H10" s="11">
        <v>559</v>
      </c>
      <c r="I10" s="11">
        <v>425.4</v>
      </c>
      <c r="J10" s="11">
        <v>449.2</v>
      </c>
      <c r="K10" s="11">
        <v>223.2</v>
      </c>
      <c r="L10" s="11">
        <v>250.2</v>
      </c>
      <c r="M10" s="11">
        <v>270.8</v>
      </c>
      <c r="N10" s="11">
        <v>268.60000000000002</v>
      </c>
      <c r="O10" s="11">
        <v>264.7</v>
      </c>
      <c r="P10" s="11">
        <v>295.7</v>
      </c>
      <c r="Q10" s="11">
        <v>277.5</v>
      </c>
      <c r="R10" s="11">
        <v>275.3</v>
      </c>
      <c r="S10" s="11">
        <v>246.3</v>
      </c>
      <c r="T10" s="11">
        <v>298.2</v>
      </c>
      <c r="U10" s="11">
        <v>266.8</v>
      </c>
      <c r="V10" s="11">
        <v>213.2</v>
      </c>
      <c r="W10" s="11">
        <v>189.4</v>
      </c>
      <c r="X10" s="110">
        <v>237</v>
      </c>
      <c r="Y10" s="11">
        <v>229.1</v>
      </c>
      <c r="Z10" s="11">
        <v>227.9</v>
      </c>
      <c r="AA10" s="11">
        <v>181.2</v>
      </c>
      <c r="AB10" s="11">
        <v>249.6</v>
      </c>
      <c r="AC10" s="11">
        <v>229.9</v>
      </c>
    </row>
    <row r="11" spans="1:29" ht="15" hidden="1" customHeight="1" outlineLevel="1" x14ac:dyDescent="0.3">
      <c r="A11" s="202" t="s">
        <v>243</v>
      </c>
      <c r="B11" s="11">
        <v>0</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0</v>
      </c>
      <c r="Y11" s="11">
        <v>147.69999999999999</v>
      </c>
      <c r="Z11" s="11">
        <v>0</v>
      </c>
      <c r="AA11" s="11">
        <v>0</v>
      </c>
      <c r="AB11" s="11">
        <v>0</v>
      </c>
      <c r="AC11" s="11">
        <v>0</v>
      </c>
    </row>
    <row r="12" spans="1:29" ht="15" customHeight="1" collapsed="1" x14ac:dyDescent="0.3">
      <c r="A12" s="203" t="s">
        <v>27</v>
      </c>
      <c r="B12" s="19">
        <f>SUM(B6:B11)</f>
        <v>1910.4999999999998</v>
      </c>
      <c r="C12" s="19">
        <f t="shared" ref="C12:Y12" si="0">SUM(C6:C11)</f>
        <v>2743.3</v>
      </c>
      <c r="D12" s="19">
        <f t="shared" si="0"/>
        <v>2132.1</v>
      </c>
      <c r="E12" s="19">
        <f t="shared" si="0"/>
        <v>2264.1000000000004</v>
      </c>
      <c r="F12" s="19">
        <f t="shared" si="0"/>
        <v>2289.8000000000002</v>
      </c>
      <c r="G12" s="19">
        <f t="shared" si="0"/>
        <v>2860.8</v>
      </c>
      <c r="H12" s="19">
        <f t="shared" si="0"/>
        <v>2218.5</v>
      </c>
      <c r="I12" s="19">
        <f t="shared" si="0"/>
        <v>2630.7999999999997</v>
      </c>
      <c r="J12" s="19">
        <f t="shared" si="0"/>
        <v>2709.6</v>
      </c>
      <c r="K12" s="19">
        <f t="shared" si="0"/>
        <v>2890.6999999999994</v>
      </c>
      <c r="L12" s="19">
        <f t="shared" si="0"/>
        <v>2718.3</v>
      </c>
      <c r="M12" s="19">
        <f t="shared" si="0"/>
        <v>2845.6000000000004</v>
      </c>
      <c r="N12" s="19">
        <f t="shared" si="0"/>
        <v>3076.2</v>
      </c>
      <c r="O12" s="19">
        <f t="shared" si="0"/>
        <v>2830.2999999999997</v>
      </c>
      <c r="P12" s="19">
        <f t="shared" si="0"/>
        <v>2672.8999999999996</v>
      </c>
      <c r="Q12" s="19">
        <f t="shared" si="0"/>
        <v>2761.4</v>
      </c>
      <c r="R12" s="19">
        <f t="shared" si="0"/>
        <v>2403.3000000000002</v>
      </c>
      <c r="S12" s="19">
        <f t="shared" si="0"/>
        <v>2766.8</v>
      </c>
      <c r="T12" s="19">
        <f t="shared" si="0"/>
        <v>2506.2999999999997</v>
      </c>
      <c r="U12" s="19">
        <f t="shared" si="0"/>
        <v>2624.6</v>
      </c>
      <c r="V12" s="19">
        <f t="shared" si="0"/>
        <v>2618.1999999999998</v>
      </c>
      <c r="W12" s="19">
        <f t="shared" si="0"/>
        <v>2803.2</v>
      </c>
      <c r="X12" s="19">
        <f t="shared" si="0"/>
        <v>2459.8000000000002</v>
      </c>
      <c r="Y12" s="19">
        <f t="shared" si="0"/>
        <v>2591.9999999999995</v>
      </c>
      <c r="Z12" s="19">
        <f>SUM(Z6:Z11)</f>
        <v>2648.9</v>
      </c>
      <c r="AA12" s="19">
        <f>SUM(AA6:AA11)</f>
        <v>2690.3999999999996</v>
      </c>
      <c r="AB12" s="19">
        <f>SUM(AB6:AB11)</f>
        <v>2604.8000000000002</v>
      </c>
      <c r="AC12" s="19">
        <f>SUM(AC6:AC11)</f>
        <v>2637.1</v>
      </c>
    </row>
    <row r="13" spans="1:29" ht="15" customHeight="1" x14ac:dyDescent="0.3">
      <c r="A13" s="283" t="s">
        <v>28</v>
      </c>
      <c r="B13" s="11">
        <v>304.3</v>
      </c>
      <c r="C13" s="11">
        <v>313.8</v>
      </c>
      <c r="D13" s="11">
        <v>306.89999999999998</v>
      </c>
      <c r="E13" s="11">
        <v>299.60000000000002</v>
      </c>
      <c r="F13" s="11">
        <v>288.2</v>
      </c>
      <c r="G13" s="11">
        <v>299.39999999999998</v>
      </c>
      <c r="H13" s="11">
        <v>274</v>
      </c>
      <c r="I13" s="11">
        <v>255.7</v>
      </c>
      <c r="J13" s="11">
        <v>243.3</v>
      </c>
      <c r="K13" s="11">
        <v>235.9</v>
      </c>
      <c r="L13" s="11">
        <v>224.1</v>
      </c>
      <c r="M13" s="11">
        <v>207.8</v>
      </c>
      <c r="N13" s="11">
        <v>194</v>
      </c>
      <c r="O13" s="11">
        <v>194.6</v>
      </c>
      <c r="P13" s="11">
        <v>192.4</v>
      </c>
      <c r="Q13" s="11">
        <v>180.6</v>
      </c>
      <c r="R13" s="11">
        <v>156.1</v>
      </c>
      <c r="S13" s="11">
        <v>172.6</v>
      </c>
      <c r="T13" s="11">
        <v>169.7</v>
      </c>
      <c r="U13" s="11">
        <v>166</v>
      </c>
      <c r="V13" s="11">
        <v>160.30000000000001</v>
      </c>
      <c r="W13" s="11">
        <v>163.80000000000001</v>
      </c>
      <c r="X13" s="11">
        <v>155.1</v>
      </c>
      <c r="Y13" s="11">
        <v>148.19999999999999</v>
      </c>
      <c r="Z13" s="11">
        <v>141.6</v>
      </c>
      <c r="AA13" s="11">
        <v>136</v>
      </c>
      <c r="AB13" s="11">
        <v>126</v>
      </c>
      <c r="AC13" s="11">
        <v>123.8</v>
      </c>
    </row>
    <row r="14" spans="1:29" ht="15" customHeight="1" x14ac:dyDescent="0.3">
      <c r="A14" s="283" t="s">
        <v>29</v>
      </c>
      <c r="B14" s="11">
        <v>1765.3</v>
      </c>
      <c r="C14" s="11">
        <v>1778.5</v>
      </c>
      <c r="D14" s="11">
        <v>1946.9</v>
      </c>
      <c r="E14" s="11">
        <v>1950.3</v>
      </c>
      <c r="F14" s="11">
        <v>1930.7</v>
      </c>
      <c r="G14" s="11">
        <v>1969.1</v>
      </c>
      <c r="H14" s="11">
        <v>2009.6</v>
      </c>
      <c r="I14" s="11">
        <v>2035.1</v>
      </c>
      <c r="J14" s="11">
        <v>2059.5</v>
      </c>
      <c r="K14" s="11">
        <v>2098</v>
      </c>
      <c r="L14" s="11">
        <v>2091.6999999999998</v>
      </c>
      <c r="M14" s="11">
        <v>2091.6999999999998</v>
      </c>
      <c r="N14" s="11">
        <v>2076</v>
      </c>
      <c r="O14" s="11">
        <v>2081.9</v>
      </c>
      <c r="P14" s="11">
        <v>2084.3000000000002</v>
      </c>
      <c r="Q14" s="11">
        <v>2050.4</v>
      </c>
      <c r="R14" s="11">
        <v>2020.5</v>
      </c>
      <c r="S14" s="11">
        <v>2065.5</v>
      </c>
      <c r="T14" s="11">
        <v>2066.8000000000002</v>
      </c>
      <c r="U14" s="11">
        <v>2073.3000000000002</v>
      </c>
      <c r="V14" s="11">
        <v>2052.4</v>
      </c>
      <c r="W14" s="11">
        <v>2080.9</v>
      </c>
      <c r="X14" s="11">
        <v>2064.3000000000002</v>
      </c>
      <c r="Y14" s="11">
        <v>2024</v>
      </c>
      <c r="Z14" s="11">
        <v>2049.4</v>
      </c>
      <c r="AA14" s="11">
        <v>1998.3</v>
      </c>
      <c r="AB14" s="11">
        <v>2020.8</v>
      </c>
      <c r="AC14" s="11">
        <v>2059.6999999999998</v>
      </c>
    </row>
    <row r="15" spans="1:29" ht="15" customHeight="1" x14ac:dyDescent="0.3">
      <c r="A15" s="283" t="s">
        <v>30</v>
      </c>
      <c r="B15" s="11">
        <v>1306</v>
      </c>
      <c r="C15" s="11">
        <v>1128.2</v>
      </c>
      <c r="D15" s="11">
        <v>1193.0999999999999</v>
      </c>
      <c r="E15" s="11">
        <v>1146.5</v>
      </c>
      <c r="F15" s="11">
        <v>1093.5999999999999</v>
      </c>
      <c r="G15" s="11">
        <v>1062.5999999999999</v>
      </c>
      <c r="H15" s="11">
        <v>1062.7</v>
      </c>
      <c r="I15" s="11">
        <v>1023.8</v>
      </c>
      <c r="J15" s="11">
        <v>991.8</v>
      </c>
      <c r="K15" s="11">
        <v>991.2</v>
      </c>
      <c r="L15" s="11">
        <v>972.7</v>
      </c>
      <c r="M15" s="11">
        <v>956.4</v>
      </c>
      <c r="N15" s="11">
        <v>937.4</v>
      </c>
      <c r="O15" s="11">
        <v>922.2</v>
      </c>
      <c r="P15" s="11">
        <v>908.1</v>
      </c>
      <c r="Q15" s="11">
        <v>899</v>
      </c>
      <c r="R15" s="11">
        <v>885.4</v>
      </c>
      <c r="S15" s="11">
        <v>874.5</v>
      </c>
      <c r="T15" s="11">
        <v>857.8</v>
      </c>
      <c r="U15" s="11">
        <v>841</v>
      </c>
      <c r="V15" s="11">
        <v>822.8</v>
      </c>
      <c r="W15" s="11">
        <v>805.9</v>
      </c>
      <c r="X15" s="11">
        <v>791.3</v>
      </c>
      <c r="Y15" s="11">
        <v>711.9</v>
      </c>
      <c r="Z15" s="11">
        <v>703.2</v>
      </c>
      <c r="AA15" s="11">
        <v>690.1</v>
      </c>
      <c r="AB15" s="11">
        <v>682.4</v>
      </c>
      <c r="AC15" s="11">
        <v>674.5</v>
      </c>
    </row>
    <row r="16" spans="1:29" ht="15" customHeight="1" x14ac:dyDescent="0.3">
      <c r="A16" s="283" t="s">
        <v>31</v>
      </c>
      <c r="B16" s="11">
        <v>7.9</v>
      </c>
      <c r="C16" s="11">
        <v>8.6999999999999993</v>
      </c>
      <c r="D16" s="11">
        <v>9.3000000000000007</v>
      </c>
      <c r="E16" s="11">
        <v>9.8000000000000007</v>
      </c>
      <c r="F16" s="11">
        <v>8</v>
      </c>
      <c r="G16" s="11">
        <v>7.9</v>
      </c>
      <c r="H16" s="11">
        <v>105.1</v>
      </c>
      <c r="I16" s="11">
        <v>105.3</v>
      </c>
      <c r="J16" s="11">
        <v>108.1</v>
      </c>
      <c r="K16" s="11">
        <v>114.9</v>
      </c>
      <c r="L16" s="11">
        <v>115.8</v>
      </c>
      <c r="M16" s="11">
        <v>122.3</v>
      </c>
      <c r="N16" s="11">
        <v>125.1</v>
      </c>
      <c r="O16" s="11">
        <v>641.29999999999995</v>
      </c>
      <c r="P16" s="11">
        <v>654.4</v>
      </c>
      <c r="Q16" s="11">
        <v>657.2</v>
      </c>
      <c r="R16" s="11">
        <v>659.4</v>
      </c>
      <c r="S16" s="11">
        <v>677.3</v>
      </c>
      <c r="T16" s="11">
        <v>685.7</v>
      </c>
      <c r="U16" s="11">
        <v>681.9</v>
      </c>
      <c r="V16" s="11">
        <v>693.5</v>
      </c>
      <c r="W16" s="11">
        <v>708</v>
      </c>
      <c r="X16" s="11">
        <v>713.6</v>
      </c>
      <c r="Y16" s="11">
        <v>710.5</v>
      </c>
      <c r="Z16" s="11">
        <v>723.5</v>
      </c>
      <c r="AA16" s="11">
        <v>723.6</v>
      </c>
      <c r="AB16" s="11">
        <v>735.4</v>
      </c>
      <c r="AC16" s="11">
        <v>731.9</v>
      </c>
    </row>
    <row r="17" spans="1:29" ht="15" customHeight="1" x14ac:dyDescent="0.3">
      <c r="A17" s="283" t="s">
        <v>32</v>
      </c>
      <c r="B17" s="11">
        <v>66.599999999999994</v>
      </c>
      <c r="C17" s="11">
        <v>84</v>
      </c>
      <c r="D17" s="11">
        <v>84.7</v>
      </c>
      <c r="E17" s="11">
        <v>84.1</v>
      </c>
      <c r="F17" s="11">
        <v>80.900000000000006</v>
      </c>
      <c r="G17" s="11">
        <v>86.6</v>
      </c>
      <c r="H17" s="11">
        <v>79.7</v>
      </c>
      <c r="I17" s="11">
        <v>82.8</v>
      </c>
      <c r="J17" s="11">
        <v>84.7</v>
      </c>
      <c r="K17" s="11">
        <v>61.4</v>
      </c>
      <c r="L17" s="11">
        <v>60.6</v>
      </c>
      <c r="M17" s="11">
        <v>61</v>
      </c>
      <c r="N17" s="11">
        <v>60.3</v>
      </c>
      <c r="O17" s="11">
        <v>65.5</v>
      </c>
      <c r="P17" s="11">
        <v>65</v>
      </c>
      <c r="Q17" s="11">
        <v>62.7</v>
      </c>
      <c r="R17" s="11">
        <v>77.599999999999994</v>
      </c>
      <c r="S17" s="11">
        <v>58.6</v>
      </c>
      <c r="T17" s="11">
        <v>58.1</v>
      </c>
      <c r="U17" s="11">
        <v>57.1</v>
      </c>
      <c r="V17" s="11">
        <v>74.7</v>
      </c>
      <c r="W17" s="11">
        <v>67.400000000000006</v>
      </c>
      <c r="X17" s="11">
        <v>99.8</v>
      </c>
      <c r="Y17" s="11">
        <v>109.3</v>
      </c>
      <c r="Z17" s="11">
        <v>124.2</v>
      </c>
      <c r="AA17" s="11">
        <v>93.1</v>
      </c>
      <c r="AB17" s="11">
        <v>65.099999999999994</v>
      </c>
      <c r="AC17" s="11">
        <v>135.9</v>
      </c>
    </row>
    <row r="18" spans="1:29" ht="15" customHeight="1" x14ac:dyDescent="0.3">
      <c r="A18" s="283" t="s">
        <v>33</v>
      </c>
      <c r="B18" s="72">
        <v>0</v>
      </c>
      <c r="C18" s="11">
        <v>0</v>
      </c>
      <c r="D18" s="11">
        <v>531.6</v>
      </c>
      <c r="E18" s="11">
        <v>525.4</v>
      </c>
      <c r="F18" s="11">
        <v>502.8</v>
      </c>
      <c r="G18" s="11">
        <v>490.7</v>
      </c>
      <c r="H18" s="11">
        <v>470.8</v>
      </c>
      <c r="I18" s="11">
        <v>450.6</v>
      </c>
      <c r="J18" s="11">
        <v>444.8</v>
      </c>
      <c r="K18" s="11">
        <v>438.2</v>
      </c>
      <c r="L18" s="11">
        <v>405.7</v>
      </c>
      <c r="M18" s="11">
        <v>405.6</v>
      </c>
      <c r="N18" s="11">
        <v>434.7</v>
      </c>
      <c r="O18" s="11">
        <v>413.5</v>
      </c>
      <c r="P18" s="11">
        <v>398.7</v>
      </c>
      <c r="Q18" s="11">
        <v>377.9</v>
      </c>
      <c r="R18" s="11">
        <v>345.3</v>
      </c>
      <c r="S18" s="11">
        <v>358</v>
      </c>
      <c r="T18" s="11">
        <v>355.5</v>
      </c>
      <c r="U18" s="11">
        <v>345.8</v>
      </c>
      <c r="V18" s="11">
        <v>327.60000000000002</v>
      </c>
      <c r="W18" s="11">
        <v>339</v>
      </c>
      <c r="X18" s="11">
        <v>320.3</v>
      </c>
      <c r="Y18" s="11">
        <v>307.8</v>
      </c>
      <c r="Z18" s="11">
        <v>303.7</v>
      </c>
      <c r="AA18" s="11">
        <v>290.10000000000002</v>
      </c>
      <c r="AB18" s="11">
        <v>279.3</v>
      </c>
      <c r="AC18" s="11">
        <v>276.3</v>
      </c>
    </row>
    <row r="19" spans="1:29" ht="15" customHeight="1" x14ac:dyDescent="0.3">
      <c r="A19" s="13" t="s">
        <v>34</v>
      </c>
      <c r="B19" s="20">
        <v>432.8</v>
      </c>
      <c r="C19" s="20">
        <v>489.5</v>
      </c>
      <c r="D19" s="20">
        <v>502.9</v>
      </c>
      <c r="E19" s="20">
        <v>479.1</v>
      </c>
      <c r="F19" s="20">
        <v>460.4</v>
      </c>
      <c r="G19" s="20">
        <v>386.3</v>
      </c>
      <c r="H19" s="20">
        <v>399</v>
      </c>
      <c r="I19" s="20">
        <v>492.1</v>
      </c>
      <c r="J19" s="20">
        <v>486.6</v>
      </c>
      <c r="K19" s="20">
        <v>507.6</v>
      </c>
      <c r="L19" s="20">
        <v>541.9</v>
      </c>
      <c r="M19" s="20">
        <v>565.6</v>
      </c>
      <c r="N19" s="20">
        <v>572.6</v>
      </c>
      <c r="O19" s="20">
        <v>741.1</v>
      </c>
      <c r="P19" s="20">
        <v>780.3</v>
      </c>
      <c r="Q19" s="20">
        <v>744.6</v>
      </c>
      <c r="R19" s="20">
        <v>1074</v>
      </c>
      <c r="S19" s="20">
        <v>976</v>
      </c>
      <c r="T19" s="20">
        <v>921.8</v>
      </c>
      <c r="U19" s="20">
        <v>850.4</v>
      </c>
      <c r="V19" s="20">
        <v>832.9</v>
      </c>
      <c r="W19" s="20">
        <v>805.8</v>
      </c>
      <c r="X19" s="20">
        <v>886.9</v>
      </c>
      <c r="Y19" s="20">
        <v>739.3</v>
      </c>
      <c r="Z19" s="20">
        <v>839.5</v>
      </c>
      <c r="AA19" s="20">
        <v>927.6</v>
      </c>
      <c r="AB19" s="20">
        <v>893.7</v>
      </c>
      <c r="AC19" s="20">
        <v>916.2</v>
      </c>
    </row>
    <row r="20" spans="1:29" ht="15" customHeight="1" x14ac:dyDescent="0.3">
      <c r="A20" s="12" t="s">
        <v>248</v>
      </c>
      <c r="B20" s="54">
        <f>SUM(B12:B19)</f>
        <v>5793.4</v>
      </c>
      <c r="C20" s="54">
        <f>SUM(C12:C19)</f>
        <v>6546</v>
      </c>
      <c r="D20" s="54">
        <f>SUM(D12:D19)</f>
        <v>6707.5</v>
      </c>
      <c r="E20" s="54">
        <f>SUM(E12:E19)</f>
        <v>6758.9000000000005</v>
      </c>
      <c r="F20" s="54">
        <v>6654.4</v>
      </c>
      <c r="G20" s="54">
        <v>7163.4</v>
      </c>
      <c r="H20" s="54">
        <f>SUM(H12:H19)</f>
        <v>6619.4000000000005</v>
      </c>
      <c r="I20" s="54">
        <v>7076.2</v>
      </c>
      <c r="J20" s="54">
        <v>7128.4</v>
      </c>
      <c r="K20" s="54">
        <f t="shared" ref="K20:U20" si="1">SUM(K12:K19)</f>
        <v>7337.8999999999987</v>
      </c>
      <c r="L20" s="54">
        <f t="shared" si="1"/>
        <v>7130.8</v>
      </c>
      <c r="M20" s="54">
        <f t="shared" si="1"/>
        <v>7256.0000000000009</v>
      </c>
      <c r="N20" s="54">
        <f t="shared" si="1"/>
        <v>7476.3</v>
      </c>
      <c r="O20" s="54">
        <f t="shared" si="1"/>
        <v>7890.4</v>
      </c>
      <c r="P20" s="54">
        <f t="shared" si="1"/>
        <v>7756.1</v>
      </c>
      <c r="Q20" s="54">
        <f t="shared" si="1"/>
        <v>7733.7999999999993</v>
      </c>
      <c r="R20" s="54">
        <f t="shared" ref="R20" si="2">SUM(R12:R19)</f>
        <v>7621.5999999999995</v>
      </c>
      <c r="S20" s="54">
        <f t="shared" si="1"/>
        <v>7949.3</v>
      </c>
      <c r="T20" s="54">
        <f>SUM(T12:T19)</f>
        <v>7621.7</v>
      </c>
      <c r="U20" s="54">
        <f t="shared" si="1"/>
        <v>7640.0999999999995</v>
      </c>
      <c r="V20" s="54">
        <f t="shared" ref="V20:AA20" si="3">SUM(V12:V19)</f>
        <v>7582.4</v>
      </c>
      <c r="W20" s="54">
        <f t="shared" si="3"/>
        <v>7773.9999999999991</v>
      </c>
      <c r="X20" s="54">
        <f t="shared" si="3"/>
        <v>7491.1000000000013</v>
      </c>
      <c r="Y20" s="54">
        <f t="shared" si="3"/>
        <v>7342.9999999999991</v>
      </c>
      <c r="Z20" s="54">
        <f t="shared" si="3"/>
        <v>7533.9999999999991</v>
      </c>
      <c r="AA20" s="54">
        <f t="shared" si="3"/>
        <v>7549.2000000000016</v>
      </c>
      <c r="AB20" s="54">
        <f t="shared" ref="AB20" si="4">SUM(AB12:AB19)</f>
        <v>7407.5</v>
      </c>
      <c r="AC20" s="54">
        <f>SUM(AC12:AC19)</f>
        <v>7555.4</v>
      </c>
    </row>
    <row r="21" spans="1:29" ht="15" customHeight="1" x14ac:dyDescent="0.3">
      <c r="A21" s="283"/>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row>
    <row r="22" spans="1:29" ht="15" customHeight="1" x14ac:dyDescent="0.3">
      <c r="A22" s="17" t="s">
        <v>35</v>
      </c>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row>
    <row r="23" spans="1:29" ht="15" customHeight="1" x14ac:dyDescent="0.3">
      <c r="A23" s="70" t="s">
        <v>36</v>
      </c>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row>
    <row r="24" spans="1:29" ht="15" customHeight="1" x14ac:dyDescent="0.3">
      <c r="A24" s="202" t="s">
        <v>37</v>
      </c>
      <c r="B24" s="52">
        <v>59.5</v>
      </c>
      <c r="C24" s="52">
        <v>39.9</v>
      </c>
      <c r="D24" s="52">
        <v>38.700000000000003</v>
      </c>
      <c r="E24" s="52">
        <v>40.1</v>
      </c>
      <c r="F24" s="52">
        <v>40.299999999999997</v>
      </c>
      <c r="G24" s="52">
        <v>39.299999999999997</v>
      </c>
      <c r="H24" s="52">
        <v>38.799999999999997</v>
      </c>
      <c r="I24" s="52">
        <v>38.1</v>
      </c>
      <c r="J24" s="52">
        <v>37.4</v>
      </c>
      <c r="K24" s="52">
        <v>39.700000000000003</v>
      </c>
      <c r="L24" s="52">
        <v>40</v>
      </c>
      <c r="M24" s="52">
        <v>39</v>
      </c>
      <c r="N24" s="52">
        <v>41.3</v>
      </c>
      <c r="O24" s="52">
        <v>42.4</v>
      </c>
      <c r="P24" s="52">
        <v>43.3</v>
      </c>
      <c r="Q24" s="52">
        <v>44.5</v>
      </c>
      <c r="R24" s="52">
        <v>46.3</v>
      </c>
      <c r="S24" s="52">
        <v>49.8</v>
      </c>
      <c r="T24" s="52">
        <v>33.700000000000003</v>
      </c>
      <c r="U24" s="52">
        <v>36.700000000000003</v>
      </c>
      <c r="V24" s="52">
        <v>118.9</v>
      </c>
      <c r="W24" s="52">
        <v>149.69999999999999</v>
      </c>
      <c r="X24" s="52">
        <v>125</v>
      </c>
      <c r="Y24" s="52">
        <v>141.69999999999999</v>
      </c>
      <c r="Z24" s="52">
        <v>96.4</v>
      </c>
      <c r="AA24" s="52">
        <v>103.2</v>
      </c>
      <c r="AB24" s="52">
        <v>108.5</v>
      </c>
      <c r="AC24" s="52">
        <v>174.8</v>
      </c>
    </row>
    <row r="25" spans="1:29" ht="15" customHeight="1" x14ac:dyDescent="0.3">
      <c r="A25" s="202" t="s">
        <v>38</v>
      </c>
      <c r="B25" s="22">
        <v>771.2</v>
      </c>
      <c r="C25" s="22">
        <v>1047.7</v>
      </c>
      <c r="D25" s="22">
        <v>982.2</v>
      </c>
      <c r="E25" s="22">
        <v>998.9</v>
      </c>
      <c r="F25" s="22">
        <v>957.6</v>
      </c>
      <c r="G25" s="22">
        <v>1145.3</v>
      </c>
      <c r="H25" s="22">
        <v>1037.5999999999999</v>
      </c>
      <c r="I25" s="22">
        <v>1024.9000000000001</v>
      </c>
      <c r="J25" s="22">
        <v>1023.5</v>
      </c>
      <c r="K25" s="22">
        <v>1054.4000000000001</v>
      </c>
      <c r="L25" s="22">
        <v>1038</v>
      </c>
      <c r="M25" s="22">
        <v>996.6</v>
      </c>
      <c r="N25" s="22">
        <v>1042.5999999999999</v>
      </c>
      <c r="O25" s="22">
        <v>1106.2</v>
      </c>
      <c r="P25" s="22">
        <v>1083.5</v>
      </c>
      <c r="Q25" s="22">
        <v>1091</v>
      </c>
      <c r="R25" s="22">
        <v>1077.7</v>
      </c>
      <c r="S25" s="22">
        <v>1199</v>
      </c>
      <c r="T25" s="22">
        <v>1132.3</v>
      </c>
      <c r="U25" s="22">
        <v>1125.2</v>
      </c>
      <c r="V25" s="22">
        <v>1113.5</v>
      </c>
      <c r="W25" s="22">
        <v>1157.7</v>
      </c>
      <c r="X25" s="22">
        <v>1093.5999999999999</v>
      </c>
      <c r="Y25" s="22">
        <v>1032.4000000000001</v>
      </c>
      <c r="Z25" s="22">
        <v>1068.5999999999999</v>
      </c>
      <c r="AA25" s="22">
        <v>1110.5</v>
      </c>
      <c r="AB25" s="22">
        <v>1095.0999999999999</v>
      </c>
      <c r="AC25" s="22">
        <v>1147.2</v>
      </c>
    </row>
    <row r="26" spans="1:29" ht="15" customHeight="1" x14ac:dyDescent="0.3">
      <c r="A26" s="202" t="s">
        <v>39</v>
      </c>
      <c r="B26" s="11">
        <v>864.8</v>
      </c>
      <c r="C26" s="11">
        <v>817.9</v>
      </c>
      <c r="D26" s="11">
        <v>580</v>
      </c>
      <c r="E26" s="11">
        <v>621.4</v>
      </c>
      <c r="F26" s="11">
        <v>666.7</v>
      </c>
      <c r="G26" s="11">
        <v>888.8</v>
      </c>
      <c r="H26" s="11">
        <v>637.9</v>
      </c>
      <c r="I26" s="11">
        <v>555.29999999999995</v>
      </c>
      <c r="J26" s="11">
        <v>627.1</v>
      </c>
      <c r="K26" s="11">
        <v>720.5</v>
      </c>
      <c r="L26" s="11">
        <v>661.7</v>
      </c>
      <c r="M26" s="11">
        <v>729.7</v>
      </c>
      <c r="N26" s="11">
        <v>810.9</v>
      </c>
      <c r="O26" s="11">
        <v>976.3</v>
      </c>
      <c r="P26" s="11">
        <v>840.1</v>
      </c>
      <c r="Q26" s="11">
        <v>886</v>
      </c>
      <c r="R26" s="11">
        <v>854.7</v>
      </c>
      <c r="S26" s="11">
        <v>916.5</v>
      </c>
      <c r="T26" s="11">
        <v>759.4</v>
      </c>
      <c r="U26" s="11">
        <v>694.7</v>
      </c>
      <c r="V26" s="11">
        <v>751.4</v>
      </c>
      <c r="W26" s="11">
        <v>851.4</v>
      </c>
      <c r="X26" s="11">
        <v>708.1</v>
      </c>
      <c r="Y26" s="11">
        <v>671.9</v>
      </c>
      <c r="Z26" s="11">
        <v>799.9</v>
      </c>
      <c r="AA26" s="11">
        <v>900.4</v>
      </c>
      <c r="AB26" s="11">
        <v>759.3</v>
      </c>
      <c r="AC26" s="11">
        <v>744.6</v>
      </c>
    </row>
    <row r="27" spans="1:29" ht="15" customHeight="1" x14ac:dyDescent="0.3">
      <c r="A27" s="202" t="s">
        <v>40</v>
      </c>
      <c r="B27" s="11">
        <v>35.700000000000003</v>
      </c>
      <c r="C27" s="11">
        <v>43.2</v>
      </c>
      <c r="D27" s="11">
        <v>60.1</v>
      </c>
      <c r="E27" s="11">
        <v>87.7</v>
      </c>
      <c r="F27" s="11">
        <v>93.9</v>
      </c>
      <c r="G27" s="11">
        <v>59.6</v>
      </c>
      <c r="H27" s="11">
        <v>44.1</v>
      </c>
      <c r="I27" s="11">
        <v>40.1</v>
      </c>
      <c r="J27" s="11">
        <v>35.299999999999997</v>
      </c>
      <c r="K27" s="11">
        <v>45.1</v>
      </c>
      <c r="L27" s="11">
        <v>35.299999999999997</v>
      </c>
      <c r="M27" s="11">
        <v>10.3</v>
      </c>
      <c r="N27" s="11">
        <v>45.1</v>
      </c>
      <c r="O27" s="11">
        <v>105.1</v>
      </c>
      <c r="P27" s="11">
        <v>136.9</v>
      </c>
      <c r="Q27" s="11">
        <v>55.4</v>
      </c>
      <c r="R27" s="11">
        <v>26.9</v>
      </c>
      <c r="S27" s="11">
        <v>33.1</v>
      </c>
      <c r="T27" s="11">
        <v>6.9</v>
      </c>
      <c r="U27" s="11">
        <v>55.4</v>
      </c>
      <c r="V27" s="11">
        <v>7</v>
      </c>
      <c r="W27" s="11">
        <v>20.8</v>
      </c>
      <c r="X27" s="11">
        <v>19.899999999999999</v>
      </c>
      <c r="Y27" s="11">
        <v>27.6</v>
      </c>
      <c r="Z27" s="11">
        <v>30.7</v>
      </c>
      <c r="AA27" s="11">
        <v>19.8</v>
      </c>
      <c r="AB27" s="11">
        <v>31.4</v>
      </c>
      <c r="AC27" s="11">
        <v>63.9</v>
      </c>
    </row>
    <row r="28" spans="1:29" ht="15" hidden="1" customHeight="1" outlineLevel="1" x14ac:dyDescent="0.3">
      <c r="A28" s="116" t="s">
        <v>41</v>
      </c>
      <c r="B28" s="72">
        <v>0</v>
      </c>
      <c r="C28" s="72">
        <v>0</v>
      </c>
      <c r="D28" s="72">
        <v>0</v>
      </c>
      <c r="E28" s="72">
        <v>0</v>
      </c>
      <c r="F28" s="72">
        <v>0</v>
      </c>
      <c r="G28" s="11"/>
      <c r="H28" s="11">
        <v>114.1</v>
      </c>
      <c r="I28" s="11">
        <v>111.7</v>
      </c>
      <c r="J28" s="11">
        <v>112.1</v>
      </c>
      <c r="K28" s="11">
        <v>0</v>
      </c>
      <c r="L28" s="11">
        <v>0</v>
      </c>
      <c r="M28" s="11">
        <v>0</v>
      </c>
      <c r="N28" s="11">
        <v>0</v>
      </c>
      <c r="O28" s="11">
        <v>0</v>
      </c>
      <c r="P28" s="11">
        <v>0</v>
      </c>
      <c r="Q28" s="11">
        <v>0</v>
      </c>
      <c r="R28" s="11">
        <v>0</v>
      </c>
      <c r="S28" s="11">
        <v>0</v>
      </c>
      <c r="T28" s="11">
        <v>0</v>
      </c>
      <c r="U28" s="11">
        <v>0</v>
      </c>
      <c r="V28" s="11">
        <v>0</v>
      </c>
      <c r="W28" s="11">
        <v>0</v>
      </c>
      <c r="X28" s="11">
        <v>0</v>
      </c>
      <c r="Y28" s="11">
        <v>0</v>
      </c>
      <c r="Z28" s="11">
        <v>0</v>
      </c>
      <c r="AA28" s="11">
        <v>0</v>
      </c>
      <c r="AB28" s="11">
        <v>0</v>
      </c>
      <c r="AC28" s="11">
        <v>0</v>
      </c>
    </row>
    <row r="29" spans="1:29" ht="15" customHeight="1" collapsed="1" x14ac:dyDescent="0.3">
      <c r="A29" s="202" t="s">
        <v>42</v>
      </c>
      <c r="B29" s="11">
        <v>234.4</v>
      </c>
      <c r="C29" s="11">
        <v>90</v>
      </c>
      <c r="D29" s="11">
        <v>201</v>
      </c>
      <c r="E29" s="11">
        <v>197.5</v>
      </c>
      <c r="F29" s="11">
        <v>185.7</v>
      </c>
      <c r="G29" s="11">
        <f>71+118.6</f>
        <v>189.6</v>
      </c>
      <c r="H29" s="11">
        <v>111.4</v>
      </c>
      <c r="I29" s="11">
        <v>92.9</v>
      </c>
      <c r="J29" s="11">
        <v>112</v>
      </c>
      <c r="K29" s="11">
        <v>205.8</v>
      </c>
      <c r="L29" s="11">
        <v>203.4</v>
      </c>
      <c r="M29" s="11">
        <v>195.8</v>
      </c>
      <c r="N29" s="11">
        <v>192.4</v>
      </c>
      <c r="O29" s="11">
        <v>204.5</v>
      </c>
      <c r="P29" s="11">
        <v>215.5</v>
      </c>
      <c r="Q29" s="11">
        <v>234.9</v>
      </c>
      <c r="R29" s="11">
        <v>217.4</v>
      </c>
      <c r="S29" s="11">
        <v>192</v>
      </c>
      <c r="T29" s="11">
        <v>187.8</v>
      </c>
      <c r="U29" s="11">
        <v>211.3</v>
      </c>
      <c r="V29" s="11">
        <v>226.3</v>
      </c>
      <c r="W29" s="11">
        <v>217.6</v>
      </c>
      <c r="X29" s="11">
        <v>232.8</v>
      </c>
      <c r="Y29" s="11">
        <v>238.7</v>
      </c>
      <c r="Z29" s="11">
        <v>245.4</v>
      </c>
      <c r="AA29" s="11">
        <v>196</v>
      </c>
      <c r="AB29" s="11">
        <v>208.9</v>
      </c>
      <c r="AC29" s="11">
        <v>195</v>
      </c>
    </row>
    <row r="30" spans="1:29" ht="15" hidden="1" customHeight="1" outlineLevel="1" x14ac:dyDescent="0.3">
      <c r="A30" s="309" t="s">
        <v>244</v>
      </c>
      <c r="B30" s="72">
        <v>0</v>
      </c>
      <c r="C30" s="72">
        <v>0</v>
      </c>
      <c r="D30" s="72">
        <v>0</v>
      </c>
      <c r="E30" s="72">
        <v>0</v>
      </c>
      <c r="F30" s="72">
        <v>0</v>
      </c>
      <c r="G30" s="72">
        <v>0</v>
      </c>
      <c r="H30" s="72">
        <v>0</v>
      </c>
      <c r="I30" s="72">
        <v>0</v>
      </c>
      <c r="J30" s="72">
        <v>0</v>
      </c>
      <c r="K30" s="72">
        <v>0</v>
      </c>
      <c r="L30" s="72">
        <v>0</v>
      </c>
      <c r="M30" s="72">
        <v>0</v>
      </c>
      <c r="N30" s="72">
        <v>0</v>
      </c>
      <c r="O30" s="72">
        <v>0</v>
      </c>
      <c r="P30" s="72">
        <v>0</v>
      </c>
      <c r="Q30" s="72">
        <v>0</v>
      </c>
      <c r="R30" s="72">
        <v>0</v>
      </c>
      <c r="S30" s="72">
        <v>0</v>
      </c>
      <c r="T30" s="72">
        <v>0</v>
      </c>
      <c r="U30" s="318">
        <v>0</v>
      </c>
      <c r="V30" s="318">
        <v>0</v>
      </c>
      <c r="W30" s="318">
        <v>0</v>
      </c>
      <c r="X30" s="318">
        <v>0</v>
      </c>
      <c r="Y30" s="310">
        <v>23</v>
      </c>
      <c r="Z30" s="318">
        <v>0</v>
      </c>
      <c r="AA30" s="20">
        <v>0</v>
      </c>
      <c r="AB30" s="20">
        <v>0</v>
      </c>
      <c r="AC30" s="20">
        <v>0</v>
      </c>
    </row>
    <row r="31" spans="1:29" ht="15" customHeight="1" collapsed="1" x14ac:dyDescent="0.3">
      <c r="A31" s="203" t="s">
        <v>43</v>
      </c>
      <c r="B31" s="19">
        <f>SUM(B24:B30)</f>
        <v>1965.6000000000001</v>
      </c>
      <c r="C31" s="19">
        <f t="shared" ref="C31:Y31" si="5">SUM(C24:C30)</f>
        <v>2038.7</v>
      </c>
      <c r="D31" s="19">
        <f t="shared" si="5"/>
        <v>1862</v>
      </c>
      <c r="E31" s="19">
        <f t="shared" si="5"/>
        <v>1945.6000000000001</v>
      </c>
      <c r="F31" s="19">
        <f t="shared" si="5"/>
        <v>1944.2</v>
      </c>
      <c r="G31" s="19">
        <f t="shared" si="5"/>
        <v>2322.5999999999995</v>
      </c>
      <c r="H31" s="19">
        <f t="shared" si="5"/>
        <v>1983.8999999999996</v>
      </c>
      <c r="I31" s="19">
        <f t="shared" si="5"/>
        <v>1863</v>
      </c>
      <c r="J31" s="19">
        <f t="shared" si="5"/>
        <v>1947.3999999999999</v>
      </c>
      <c r="K31" s="19">
        <f t="shared" si="5"/>
        <v>2065.5</v>
      </c>
      <c r="L31" s="19">
        <f t="shared" si="5"/>
        <v>1978.4</v>
      </c>
      <c r="M31" s="19">
        <f t="shared" si="5"/>
        <v>1971.3999999999999</v>
      </c>
      <c r="N31" s="19">
        <f t="shared" si="5"/>
        <v>2132.2999999999997</v>
      </c>
      <c r="O31" s="19">
        <f t="shared" si="5"/>
        <v>2434.5</v>
      </c>
      <c r="P31" s="19">
        <f t="shared" si="5"/>
        <v>2319.3000000000002</v>
      </c>
      <c r="Q31" s="19">
        <f t="shared" si="5"/>
        <v>2311.8000000000002</v>
      </c>
      <c r="R31" s="19">
        <f t="shared" si="5"/>
        <v>2223</v>
      </c>
      <c r="S31" s="19">
        <f t="shared" si="5"/>
        <v>2390.4</v>
      </c>
      <c r="T31" s="19">
        <f t="shared" si="5"/>
        <v>2120.1000000000004</v>
      </c>
      <c r="U31" s="19">
        <f t="shared" si="5"/>
        <v>2123.3000000000002</v>
      </c>
      <c r="V31" s="19">
        <f t="shared" si="5"/>
        <v>2217.1000000000004</v>
      </c>
      <c r="W31" s="19">
        <f t="shared" si="5"/>
        <v>2397.2000000000003</v>
      </c>
      <c r="X31" s="19">
        <f t="shared" si="5"/>
        <v>2179.4</v>
      </c>
      <c r="Y31" s="19">
        <f t="shared" si="5"/>
        <v>2135.2999999999997</v>
      </c>
      <c r="Z31" s="19">
        <f>SUM(Z24:Z30)</f>
        <v>2241</v>
      </c>
      <c r="AA31" s="19">
        <f>SUM(AA24:AA30)</f>
        <v>2329.9</v>
      </c>
      <c r="AB31" s="19">
        <f>SUM(AB24:AB30)</f>
        <v>2203.1999999999998</v>
      </c>
      <c r="AC31" s="19">
        <f>SUM(AC24:AC30)</f>
        <v>2325.5</v>
      </c>
    </row>
    <row r="32" spans="1:29" ht="15" customHeight="1" x14ac:dyDescent="0.3">
      <c r="A32" s="283" t="s">
        <v>44</v>
      </c>
      <c r="B32" s="11">
        <v>2784</v>
      </c>
      <c r="C32" s="11">
        <v>2644.2</v>
      </c>
      <c r="D32" s="11">
        <v>2639.1</v>
      </c>
      <c r="E32" s="11">
        <v>2631.3</v>
      </c>
      <c r="F32" s="11">
        <v>2625.3</v>
      </c>
      <c r="G32" s="11">
        <v>2620.3000000000002</v>
      </c>
      <c r="H32" s="11">
        <v>2611.1</v>
      </c>
      <c r="I32" s="11">
        <v>3243</v>
      </c>
      <c r="J32" s="11">
        <v>3239.5</v>
      </c>
      <c r="K32" s="11">
        <v>3235.7</v>
      </c>
      <c r="L32" s="11">
        <v>3230.5</v>
      </c>
      <c r="M32" s="11">
        <v>3225.9</v>
      </c>
      <c r="N32" s="11">
        <v>3223</v>
      </c>
      <c r="O32" s="11">
        <v>3220.5</v>
      </c>
      <c r="P32" s="11">
        <v>3215.9</v>
      </c>
      <c r="Q32" s="11">
        <v>3212.2</v>
      </c>
      <c r="R32" s="11">
        <v>3211.6</v>
      </c>
      <c r="S32" s="11">
        <v>3211.7</v>
      </c>
      <c r="T32" s="11">
        <v>3228</v>
      </c>
      <c r="U32" s="11">
        <v>3226.4</v>
      </c>
      <c r="V32" s="11">
        <v>3125.2</v>
      </c>
      <c r="W32" s="11">
        <v>3096.9</v>
      </c>
      <c r="X32" s="11">
        <v>3065.9</v>
      </c>
      <c r="Y32" s="11">
        <v>3001.7</v>
      </c>
      <c r="Z32" s="11">
        <v>2997</v>
      </c>
      <c r="AA32" s="11">
        <v>2939.6</v>
      </c>
      <c r="AB32" s="11">
        <v>2910.5</v>
      </c>
      <c r="AC32" s="11">
        <v>2820.4</v>
      </c>
    </row>
    <row r="33" spans="1:29" ht="15" customHeight="1" x14ac:dyDescent="0.3">
      <c r="A33" s="283" t="s">
        <v>45</v>
      </c>
      <c r="B33" s="11">
        <v>157.5</v>
      </c>
      <c r="C33" s="11">
        <v>136.4</v>
      </c>
      <c r="D33" s="11">
        <v>77.3</v>
      </c>
      <c r="E33" s="11">
        <v>56</v>
      </c>
      <c r="F33" s="11">
        <v>13.9</v>
      </c>
      <c r="G33" s="11">
        <v>110</v>
      </c>
      <c r="H33" s="11">
        <v>74.099999999999994</v>
      </c>
      <c r="I33" s="11">
        <v>65.5</v>
      </c>
      <c r="J33" s="11">
        <v>47</v>
      </c>
      <c r="K33" s="11">
        <v>102.2</v>
      </c>
      <c r="L33" s="11">
        <v>76.099999999999994</v>
      </c>
      <c r="M33" s="11">
        <v>114.9</v>
      </c>
      <c r="N33" s="11">
        <v>89.9</v>
      </c>
      <c r="O33" s="11">
        <v>48.7</v>
      </c>
      <c r="P33" s="11">
        <v>36.299999999999997</v>
      </c>
      <c r="Q33" s="11">
        <v>5.2</v>
      </c>
      <c r="R33" s="11">
        <v>15.3</v>
      </c>
      <c r="S33" s="11">
        <v>57.2</v>
      </c>
      <c r="T33" s="11">
        <v>60.1</v>
      </c>
      <c r="U33" s="11">
        <v>56.3</v>
      </c>
      <c r="V33" s="11">
        <v>96.5</v>
      </c>
      <c r="W33" s="11">
        <v>13.7</v>
      </c>
      <c r="X33" s="11">
        <v>58.9</v>
      </c>
      <c r="Y33" s="11">
        <v>29.6</v>
      </c>
      <c r="Z33" s="11">
        <v>43.2</v>
      </c>
      <c r="AA33" s="11">
        <v>12.6</v>
      </c>
      <c r="AB33" s="11">
        <v>16.5</v>
      </c>
      <c r="AC33" s="11">
        <v>18.100000000000001</v>
      </c>
    </row>
    <row r="34" spans="1:29" ht="15" hidden="1" customHeight="1" outlineLevel="1" x14ac:dyDescent="0.3">
      <c r="A34" s="283" t="s">
        <v>46</v>
      </c>
      <c r="B34" s="11">
        <v>0</v>
      </c>
      <c r="C34" s="11">
        <v>0</v>
      </c>
      <c r="D34" s="11">
        <v>0</v>
      </c>
      <c r="E34" s="11">
        <v>0</v>
      </c>
      <c r="F34" s="11">
        <v>0</v>
      </c>
      <c r="G34" s="110">
        <v>0</v>
      </c>
      <c r="H34" s="11">
        <v>0</v>
      </c>
      <c r="I34" s="11">
        <v>29.2</v>
      </c>
      <c r="J34" s="11">
        <v>29.4</v>
      </c>
      <c r="K34" s="11">
        <v>0</v>
      </c>
      <c r="L34" s="11">
        <v>0</v>
      </c>
      <c r="M34" s="11">
        <v>0</v>
      </c>
      <c r="N34" s="11">
        <v>0</v>
      </c>
      <c r="O34" s="11">
        <v>0</v>
      </c>
      <c r="P34" s="11">
        <v>0</v>
      </c>
      <c r="Q34" s="11">
        <v>0</v>
      </c>
      <c r="R34" s="11">
        <v>0</v>
      </c>
      <c r="S34" s="11">
        <v>0</v>
      </c>
      <c r="T34" s="11">
        <v>0</v>
      </c>
      <c r="U34" s="11">
        <v>0</v>
      </c>
      <c r="V34" s="11">
        <v>0</v>
      </c>
      <c r="W34" s="11">
        <v>0</v>
      </c>
      <c r="X34" s="11">
        <v>0</v>
      </c>
      <c r="Y34" s="11">
        <v>0</v>
      </c>
      <c r="Z34" s="11">
        <v>0</v>
      </c>
      <c r="AA34" s="11">
        <v>0</v>
      </c>
      <c r="AB34" s="11">
        <v>0</v>
      </c>
      <c r="AC34" s="11">
        <v>0</v>
      </c>
    </row>
    <row r="35" spans="1:29" ht="15" customHeight="1" collapsed="1" x14ac:dyDescent="0.3">
      <c r="A35" s="283" t="s">
        <v>47</v>
      </c>
      <c r="B35" s="11">
        <v>0</v>
      </c>
      <c r="C35" s="11">
        <v>0</v>
      </c>
      <c r="D35" s="11">
        <v>492.9</v>
      </c>
      <c r="E35" s="11">
        <v>491.6</v>
      </c>
      <c r="F35" s="11">
        <v>468.5</v>
      </c>
      <c r="G35" s="11">
        <v>457.1</v>
      </c>
      <c r="H35" s="11">
        <v>443.3</v>
      </c>
      <c r="I35" s="11">
        <v>424.2</v>
      </c>
      <c r="J35" s="11">
        <v>415.4</v>
      </c>
      <c r="K35" s="11">
        <v>405.6</v>
      </c>
      <c r="L35" s="11">
        <v>378.9</v>
      </c>
      <c r="M35" s="11">
        <v>383.3</v>
      </c>
      <c r="N35" s="11">
        <v>411.6</v>
      </c>
      <c r="O35" s="11">
        <v>394.6</v>
      </c>
      <c r="P35" s="11">
        <v>377.8</v>
      </c>
      <c r="Q35" s="11">
        <v>359.8</v>
      </c>
      <c r="R35" s="11">
        <v>331.2</v>
      </c>
      <c r="S35" s="11">
        <v>334.6</v>
      </c>
      <c r="T35" s="11">
        <v>332.8</v>
      </c>
      <c r="U35" s="11">
        <v>324.3</v>
      </c>
      <c r="V35" s="11">
        <v>305.60000000000002</v>
      </c>
      <c r="W35" s="11">
        <v>319.60000000000002</v>
      </c>
      <c r="X35" s="11">
        <v>296.89999999999998</v>
      </c>
      <c r="Y35" s="11">
        <v>283.8</v>
      </c>
      <c r="Z35" s="11">
        <v>279.8</v>
      </c>
      <c r="AA35" s="11">
        <v>270.3</v>
      </c>
      <c r="AB35" s="11">
        <v>254.8</v>
      </c>
      <c r="AC35" s="11">
        <v>246.6</v>
      </c>
    </row>
    <row r="36" spans="1:29" ht="15" customHeight="1" x14ac:dyDescent="0.3">
      <c r="A36" s="13" t="s">
        <v>48</v>
      </c>
      <c r="B36" s="20">
        <v>386.9</v>
      </c>
      <c r="C36" s="20">
        <v>366.6</v>
      </c>
      <c r="D36" s="20">
        <v>305.8</v>
      </c>
      <c r="E36" s="20">
        <v>346.4</v>
      </c>
      <c r="F36" s="20">
        <v>368.3</v>
      </c>
      <c r="G36" s="184">
        <v>352.1</v>
      </c>
      <c r="H36" s="20">
        <v>422.6</v>
      </c>
      <c r="I36" s="20">
        <v>421.5</v>
      </c>
      <c r="J36" s="20">
        <v>402.8</v>
      </c>
      <c r="K36" s="20">
        <v>433.3</v>
      </c>
      <c r="L36" s="20">
        <v>360.1</v>
      </c>
      <c r="M36" s="20">
        <v>393</v>
      </c>
      <c r="N36" s="20">
        <v>382.9</v>
      </c>
      <c r="O36" s="20">
        <v>343.5</v>
      </c>
      <c r="P36" s="20">
        <v>268.3</v>
      </c>
      <c r="Q36" s="20">
        <v>258.39999999999998</v>
      </c>
      <c r="R36" s="20">
        <v>262.39999999999998</v>
      </c>
      <c r="S36" s="20">
        <v>293.3</v>
      </c>
      <c r="T36" s="20">
        <v>301.2</v>
      </c>
      <c r="U36" s="20">
        <v>287.8</v>
      </c>
      <c r="V36" s="20">
        <v>266.5</v>
      </c>
      <c r="W36" s="20">
        <v>268.60000000000002</v>
      </c>
      <c r="X36" s="20">
        <v>264.60000000000002</v>
      </c>
      <c r="Y36" s="20">
        <v>253.1</v>
      </c>
      <c r="Z36" s="20">
        <v>270</v>
      </c>
      <c r="AA36" s="20">
        <v>241.4</v>
      </c>
      <c r="AB36" s="20">
        <v>245.6</v>
      </c>
      <c r="AC36" s="20">
        <v>240.7</v>
      </c>
    </row>
    <row r="37" spans="1:29" ht="15" customHeight="1" x14ac:dyDescent="0.3">
      <c r="A37" s="12" t="s">
        <v>249</v>
      </c>
      <c r="B37" s="21">
        <f>SUM(B31:B36)</f>
        <v>5294</v>
      </c>
      <c r="C37" s="21">
        <f>SUM(C31:C36)</f>
        <v>5185.8999999999996</v>
      </c>
      <c r="D37" s="21">
        <f>SUM(D31:D36)</f>
        <v>5377.1</v>
      </c>
      <c r="E37" s="21">
        <f>SUM(E31:E36)</f>
        <v>5470.9000000000005</v>
      </c>
      <c r="F37" s="21">
        <v>5420.2</v>
      </c>
      <c r="G37" s="21">
        <f>SUM(G31:G36)</f>
        <v>5862.1</v>
      </c>
      <c r="H37" s="21">
        <f>SUM(H31:H36)</f>
        <v>5535.0000000000009</v>
      </c>
      <c r="I37" s="21">
        <v>6046.4</v>
      </c>
      <c r="J37" s="21">
        <v>6081.5</v>
      </c>
      <c r="K37" s="21">
        <f t="shared" ref="K37:U37" si="6">SUM(K31:K36)</f>
        <v>6242.3</v>
      </c>
      <c r="L37" s="21">
        <f t="shared" si="6"/>
        <v>6024</v>
      </c>
      <c r="M37" s="21">
        <f t="shared" si="6"/>
        <v>6088.5</v>
      </c>
      <c r="N37" s="21">
        <f t="shared" si="6"/>
        <v>6239.6999999999989</v>
      </c>
      <c r="O37" s="21">
        <f t="shared" si="6"/>
        <v>6441.8</v>
      </c>
      <c r="P37" s="21">
        <f t="shared" si="6"/>
        <v>6217.6000000000013</v>
      </c>
      <c r="Q37" s="21">
        <f t="shared" si="6"/>
        <v>6147.4</v>
      </c>
      <c r="R37" s="21">
        <f t="shared" ref="R37" si="7">SUM(R31:R36)</f>
        <v>6043.5</v>
      </c>
      <c r="S37" s="21">
        <f t="shared" si="6"/>
        <v>6287.2000000000007</v>
      </c>
      <c r="T37" s="21">
        <f>SUM(T31:T36)</f>
        <v>6042.2000000000007</v>
      </c>
      <c r="U37" s="21">
        <f t="shared" si="6"/>
        <v>6018.1000000000013</v>
      </c>
      <c r="V37" s="21">
        <f t="shared" ref="V37:AA37" si="8">SUM(V31:V36)</f>
        <v>6010.9000000000005</v>
      </c>
      <c r="W37" s="21">
        <f t="shared" si="8"/>
        <v>6096.0000000000009</v>
      </c>
      <c r="X37" s="21">
        <f t="shared" si="8"/>
        <v>5865.7</v>
      </c>
      <c r="Y37" s="21">
        <f t="shared" si="8"/>
        <v>5703.5000000000009</v>
      </c>
      <c r="Z37" s="21">
        <f t="shared" si="8"/>
        <v>5831</v>
      </c>
      <c r="AA37" s="21">
        <f t="shared" si="8"/>
        <v>5793.8</v>
      </c>
      <c r="AB37" s="21">
        <f t="shared" ref="AB37" si="9">SUM(AB31:AB36)</f>
        <v>5630.6</v>
      </c>
      <c r="AC37" s="21">
        <f>SUM(AC31:AC36)</f>
        <v>5651.3</v>
      </c>
    </row>
    <row r="38" spans="1:29" ht="15" customHeight="1" x14ac:dyDescent="0.3">
      <c r="A38" s="283"/>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row>
    <row r="39" spans="1:29" ht="15" customHeight="1" x14ac:dyDescent="0.3">
      <c r="A39" s="17" t="s">
        <v>49</v>
      </c>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row>
    <row r="40" spans="1:29" ht="42" x14ac:dyDescent="0.3">
      <c r="A40" s="116" t="s">
        <v>316</v>
      </c>
      <c r="B40" s="11">
        <v>1451.3</v>
      </c>
      <c r="C40" s="11">
        <v>21.7</v>
      </c>
      <c r="D40" s="11">
        <v>21.7</v>
      </c>
      <c r="E40" s="11">
        <v>21.7</v>
      </c>
      <c r="F40" s="11">
        <v>21.9</v>
      </c>
      <c r="G40" s="11">
        <v>22</v>
      </c>
      <c r="H40" s="11">
        <v>22.1</v>
      </c>
      <c r="I40" s="11">
        <v>22.1</v>
      </c>
      <c r="J40" s="11">
        <v>22.2</v>
      </c>
      <c r="K40" s="11">
        <v>22.2</v>
      </c>
      <c r="L40" s="11">
        <v>22.3</v>
      </c>
      <c r="M40" s="11">
        <v>22.3</v>
      </c>
      <c r="N40" s="11">
        <v>22.3</v>
      </c>
      <c r="O40" s="11">
        <v>22.4</v>
      </c>
      <c r="P40" s="11">
        <v>22.6</v>
      </c>
      <c r="Q40" s="11">
        <v>22.6</v>
      </c>
      <c r="R40" s="11">
        <v>22.6</v>
      </c>
      <c r="S40" s="11">
        <v>22.6</v>
      </c>
      <c r="T40" s="11">
        <v>22.7</v>
      </c>
      <c r="U40" s="11">
        <v>22.7</v>
      </c>
      <c r="V40" s="11">
        <v>22.7</v>
      </c>
      <c r="W40" s="11">
        <v>22.7</v>
      </c>
      <c r="X40" s="11">
        <v>22.9</v>
      </c>
      <c r="Y40" s="11">
        <v>22.9</v>
      </c>
      <c r="Z40" s="11">
        <v>22.9</v>
      </c>
      <c r="AA40" s="11">
        <v>23</v>
      </c>
      <c r="AB40" s="11">
        <v>23.1</v>
      </c>
      <c r="AC40" s="11">
        <v>23.1</v>
      </c>
    </row>
    <row r="41" spans="1:29" ht="15" customHeight="1" x14ac:dyDescent="0.3">
      <c r="A41" s="202" t="s">
        <v>50</v>
      </c>
      <c r="B41" s="11">
        <v>283.8</v>
      </c>
      <c r="C41" s="11">
        <v>2791.2</v>
      </c>
      <c r="D41" s="11">
        <v>2801.4</v>
      </c>
      <c r="E41" s="11">
        <v>2814.3</v>
      </c>
      <c r="F41" s="11">
        <v>2810.9</v>
      </c>
      <c r="G41" s="11">
        <v>2819.1</v>
      </c>
      <c r="H41" s="11">
        <v>2822.1</v>
      </c>
      <c r="I41" s="11">
        <v>2832.7</v>
      </c>
      <c r="J41" s="11">
        <v>2835.1</v>
      </c>
      <c r="K41" s="11">
        <v>2843.4</v>
      </c>
      <c r="L41" s="11">
        <v>2846.5</v>
      </c>
      <c r="M41" s="11">
        <v>2854.3</v>
      </c>
      <c r="N41" s="11">
        <v>2871.7</v>
      </c>
      <c r="O41" s="11">
        <v>2896.6</v>
      </c>
      <c r="P41" s="11">
        <v>2880</v>
      </c>
      <c r="Q41" s="11">
        <v>2892</v>
      </c>
      <c r="R41" s="11">
        <v>2901.5</v>
      </c>
      <c r="S41" s="11">
        <v>2911.5</v>
      </c>
      <c r="T41" s="11">
        <v>2916.1</v>
      </c>
      <c r="U41" s="11">
        <v>2929.8</v>
      </c>
      <c r="V41" s="11">
        <v>2943.9</v>
      </c>
      <c r="W41" s="11">
        <v>2957.3</v>
      </c>
      <c r="X41" s="11">
        <v>2954.6</v>
      </c>
      <c r="Y41" s="11">
        <v>2959.4</v>
      </c>
      <c r="Z41" s="11">
        <v>2970.7</v>
      </c>
      <c r="AA41" s="11">
        <v>2986.4</v>
      </c>
      <c r="AB41" s="11">
        <v>2992.2</v>
      </c>
      <c r="AC41" s="11">
        <v>3006.2</v>
      </c>
    </row>
    <row r="42" spans="1:29" ht="15" hidden="1" customHeight="1" outlineLevel="1" x14ac:dyDescent="0.3">
      <c r="A42" s="116" t="s">
        <v>51</v>
      </c>
      <c r="B42" s="110">
        <v>0</v>
      </c>
      <c r="C42" s="110">
        <v>0</v>
      </c>
      <c r="D42" s="110">
        <v>0</v>
      </c>
      <c r="E42" s="110">
        <v>0</v>
      </c>
      <c r="F42" s="110">
        <v>-0.4</v>
      </c>
      <c r="G42" s="110">
        <v>0</v>
      </c>
      <c r="H42" s="110">
        <v>-0.4</v>
      </c>
      <c r="I42" s="110">
        <v>-0.4</v>
      </c>
      <c r="J42" s="110">
        <v>0</v>
      </c>
      <c r="K42" s="110">
        <v>0</v>
      </c>
      <c r="L42" s="110">
        <v>0</v>
      </c>
      <c r="M42" s="110">
        <v>0</v>
      </c>
      <c r="N42" s="110">
        <v>0</v>
      </c>
      <c r="O42" s="110">
        <v>0</v>
      </c>
      <c r="P42" s="110">
        <v>0</v>
      </c>
      <c r="Q42" s="110">
        <v>0</v>
      </c>
      <c r="R42" s="110">
        <v>0</v>
      </c>
      <c r="S42" s="110">
        <v>0</v>
      </c>
      <c r="T42" s="110">
        <v>0</v>
      </c>
      <c r="U42" s="110">
        <v>0</v>
      </c>
      <c r="V42" s="110">
        <v>0</v>
      </c>
      <c r="W42" s="110">
        <v>0</v>
      </c>
      <c r="X42" s="110">
        <v>0</v>
      </c>
      <c r="Y42" s="110">
        <v>0</v>
      </c>
      <c r="Z42" s="110">
        <v>0</v>
      </c>
      <c r="AA42" s="110">
        <v>0</v>
      </c>
      <c r="AB42" s="110">
        <v>0</v>
      </c>
      <c r="AC42" s="110">
        <v>0</v>
      </c>
    </row>
    <row r="43" spans="1:29" ht="15" customHeight="1" collapsed="1" x14ac:dyDescent="0.3">
      <c r="A43" s="202" t="s">
        <v>52</v>
      </c>
      <c r="B43" s="11">
        <v>-1148.5</v>
      </c>
      <c r="C43" s="11">
        <v>-1298.4000000000001</v>
      </c>
      <c r="D43" s="11">
        <v>-1318.1</v>
      </c>
      <c r="E43" s="11">
        <v>-1311.8</v>
      </c>
      <c r="F43" s="11">
        <v>-1300.0999999999999</v>
      </c>
      <c r="G43" s="11">
        <v>-1297</v>
      </c>
      <c r="H43" s="11">
        <v>-1362.8</v>
      </c>
      <c r="I43" s="11">
        <v>-1463.6</v>
      </c>
      <c r="J43" s="11">
        <v>-1500.9</v>
      </c>
      <c r="K43" s="11">
        <v>-1528.2</v>
      </c>
      <c r="L43" s="11">
        <v>-1545.4</v>
      </c>
      <c r="M43" s="11">
        <v>-1492.7</v>
      </c>
      <c r="N43" s="11">
        <v>-1424</v>
      </c>
      <c r="O43" s="11">
        <v>-1278.2</v>
      </c>
      <c r="P43" s="11">
        <v>-1232.7</v>
      </c>
      <c r="Q43" s="11">
        <v>-1135.5</v>
      </c>
      <c r="R43" s="11">
        <v>-1111.5999999999999</v>
      </c>
      <c r="S43" s="11">
        <v>-1081.8</v>
      </c>
      <c r="T43" s="11">
        <v>-1158.2</v>
      </c>
      <c r="U43" s="11">
        <v>-1153.0999999999999</v>
      </c>
      <c r="V43" s="11">
        <v>-1187</v>
      </c>
      <c r="W43" s="11">
        <v>-1117.2</v>
      </c>
      <c r="X43" s="11">
        <v>-1146</v>
      </c>
      <c r="Y43" s="11">
        <v>-1132.5</v>
      </c>
      <c r="Z43" s="11">
        <v>-1098.8</v>
      </c>
      <c r="AA43" s="11">
        <v>-985.9</v>
      </c>
      <c r="AB43" s="11">
        <v>-984</v>
      </c>
      <c r="AC43" s="11">
        <v>-926.7</v>
      </c>
    </row>
    <row r="44" spans="1:29" ht="15" customHeight="1" x14ac:dyDescent="0.3">
      <c r="A44" s="204" t="s">
        <v>53</v>
      </c>
      <c r="B44" s="20">
        <v>-87.2</v>
      </c>
      <c r="C44" s="20">
        <v>-154.4</v>
      </c>
      <c r="D44" s="20">
        <v>-174.6</v>
      </c>
      <c r="E44" s="20">
        <v>-236.2</v>
      </c>
      <c r="F44" s="20">
        <v>-298.10000000000002</v>
      </c>
      <c r="G44" s="20">
        <v>-242.8</v>
      </c>
      <c r="H44" s="20">
        <v>-396.8</v>
      </c>
      <c r="I44" s="20">
        <v>-361.4</v>
      </c>
      <c r="J44" s="20">
        <v>-310.3</v>
      </c>
      <c r="K44" s="20">
        <v>-242.7</v>
      </c>
      <c r="L44" s="20">
        <v>-217.5</v>
      </c>
      <c r="M44" s="20">
        <v>-217.3</v>
      </c>
      <c r="N44" s="20">
        <v>-234.2</v>
      </c>
      <c r="O44" s="20">
        <v>-193</v>
      </c>
      <c r="P44" s="20">
        <v>-132.19999999999999</v>
      </c>
      <c r="Q44" s="20">
        <v>-193.5</v>
      </c>
      <c r="R44" s="20">
        <v>-235.1</v>
      </c>
      <c r="S44" s="20">
        <v>-191</v>
      </c>
      <c r="T44" s="20">
        <v>-201.6</v>
      </c>
      <c r="U44" s="20">
        <v>-178</v>
      </c>
      <c r="V44" s="20">
        <v>-208.6</v>
      </c>
      <c r="W44" s="20">
        <v>-185.4</v>
      </c>
      <c r="X44" s="20">
        <v>-206.7</v>
      </c>
      <c r="Y44" s="20">
        <v>-210.9</v>
      </c>
      <c r="Z44" s="20">
        <v>-192.4</v>
      </c>
      <c r="AA44" s="20">
        <v>-268.60000000000002</v>
      </c>
      <c r="AB44" s="20">
        <v>-254.9</v>
      </c>
      <c r="AC44" s="20">
        <v>-199.1</v>
      </c>
    </row>
    <row r="45" spans="1:29" ht="15" customHeight="1" x14ac:dyDescent="0.3">
      <c r="A45" s="205" t="s">
        <v>54</v>
      </c>
      <c r="B45" s="21">
        <f>SUM(B40:B44)</f>
        <v>499.39999999999992</v>
      </c>
      <c r="C45" s="21">
        <f>SUM(C40:C44)</f>
        <v>1360.0999999999995</v>
      </c>
      <c r="D45" s="21">
        <f>SUM(D40:D44)</f>
        <v>1330.4</v>
      </c>
      <c r="E45" s="21">
        <f>SUM(E40:E44)</f>
        <v>1288</v>
      </c>
      <c r="F45" s="21">
        <v>1234.2</v>
      </c>
      <c r="G45" s="21">
        <v>1301.3</v>
      </c>
      <c r="H45" s="21">
        <f>SUM(H40:H44)</f>
        <v>1084.1999999999998</v>
      </c>
      <c r="I45" s="21">
        <v>1029.4000000000001</v>
      </c>
      <c r="J45" s="21">
        <v>1046.0999999999999</v>
      </c>
      <c r="K45" s="21">
        <f t="shared" ref="K45:U45" si="10">SUM(K40:K44)</f>
        <v>1094.6999999999998</v>
      </c>
      <c r="L45" s="21">
        <f t="shared" si="10"/>
        <v>1105.9000000000001</v>
      </c>
      <c r="M45" s="21">
        <f t="shared" si="10"/>
        <v>1166.6000000000004</v>
      </c>
      <c r="N45" s="21">
        <f t="shared" si="10"/>
        <v>1235.8</v>
      </c>
      <c r="O45" s="21">
        <f t="shared" si="10"/>
        <v>1447.8</v>
      </c>
      <c r="P45" s="21">
        <f t="shared" si="10"/>
        <v>1537.6999999999998</v>
      </c>
      <c r="Q45" s="21">
        <f t="shared" si="10"/>
        <v>1585.6</v>
      </c>
      <c r="R45" s="21">
        <f t="shared" ref="R45" si="11">SUM(R40:R44)</f>
        <v>1577.4</v>
      </c>
      <c r="S45" s="21">
        <f t="shared" si="10"/>
        <v>1661.3</v>
      </c>
      <c r="T45" s="21">
        <f t="shared" si="10"/>
        <v>1578.9999999999998</v>
      </c>
      <c r="U45" s="21">
        <f t="shared" si="10"/>
        <v>1621.4</v>
      </c>
      <c r="V45" s="21">
        <f t="shared" ref="V45:AA45" si="12">SUM(V40:V44)</f>
        <v>1571</v>
      </c>
      <c r="W45" s="21">
        <f t="shared" si="12"/>
        <v>1677.3999999999999</v>
      </c>
      <c r="X45" s="21">
        <f t="shared" si="12"/>
        <v>1624.8</v>
      </c>
      <c r="Y45" s="21">
        <f t="shared" si="12"/>
        <v>1638.9</v>
      </c>
      <c r="Z45" s="21">
        <f t="shared" si="12"/>
        <v>1702.3999999999999</v>
      </c>
      <c r="AA45" s="21">
        <f t="shared" si="12"/>
        <v>1754.9</v>
      </c>
      <c r="AB45" s="21">
        <f t="shared" ref="AB45" si="13">SUM(AB40:AB44)</f>
        <v>1776.3999999999996</v>
      </c>
      <c r="AC45" s="21">
        <f>SUM(AC40:AC44)</f>
        <v>1903.4999999999995</v>
      </c>
    </row>
    <row r="46" spans="1:29" ht="15" customHeight="1" x14ac:dyDescent="0.3">
      <c r="A46" s="204" t="s">
        <v>55</v>
      </c>
      <c r="B46" s="21"/>
      <c r="C46" s="21"/>
      <c r="D46" s="21"/>
      <c r="E46" s="21"/>
      <c r="F46" s="21"/>
      <c r="G46" s="20">
        <v>0</v>
      </c>
      <c r="H46" s="20">
        <v>0.2</v>
      </c>
      <c r="I46" s="20">
        <v>0.4</v>
      </c>
      <c r="J46" s="20">
        <v>0.8</v>
      </c>
      <c r="K46" s="20">
        <v>0.9</v>
      </c>
      <c r="L46" s="20">
        <v>0.9</v>
      </c>
      <c r="M46" s="20">
        <v>0.9</v>
      </c>
      <c r="N46" s="20">
        <v>0.8</v>
      </c>
      <c r="O46" s="20">
        <v>0.8</v>
      </c>
      <c r="P46" s="20">
        <v>0.8</v>
      </c>
      <c r="Q46" s="20">
        <v>0.8</v>
      </c>
      <c r="R46" s="20">
        <v>0.7</v>
      </c>
      <c r="S46" s="20">
        <v>0.8</v>
      </c>
      <c r="T46" s="20">
        <v>0.5</v>
      </c>
      <c r="U46" s="20">
        <v>0.6</v>
      </c>
      <c r="V46" s="20">
        <v>0.5</v>
      </c>
      <c r="W46" s="20">
        <v>0.6</v>
      </c>
      <c r="X46" s="20">
        <v>0.6</v>
      </c>
      <c r="Y46" s="20">
        <v>0.6</v>
      </c>
      <c r="Z46" s="20">
        <v>0.6</v>
      </c>
      <c r="AA46" s="20">
        <v>0.5</v>
      </c>
      <c r="AB46" s="20">
        <v>0.5</v>
      </c>
      <c r="AC46" s="20">
        <v>0.6</v>
      </c>
    </row>
    <row r="47" spans="1:29" ht="15" customHeight="1" x14ac:dyDescent="0.3">
      <c r="A47" s="12" t="s">
        <v>56</v>
      </c>
      <c r="B47" s="20"/>
      <c r="C47" s="20"/>
      <c r="D47" s="20"/>
      <c r="E47" s="20"/>
      <c r="F47" s="20"/>
      <c r="G47" s="169">
        <f>SUM(G45:G46)</f>
        <v>1301.3</v>
      </c>
      <c r="H47" s="169">
        <f>SUM(H45:H46)</f>
        <v>1084.3999999999999</v>
      </c>
      <c r="I47" s="169">
        <v>1029.8</v>
      </c>
      <c r="J47" s="169">
        <v>1046.9000000000001</v>
      </c>
      <c r="K47" s="169">
        <f t="shared" ref="K47:T47" si="14">SUM(K45:K46)</f>
        <v>1095.5999999999999</v>
      </c>
      <c r="L47" s="169">
        <f t="shared" si="14"/>
        <v>1106.8000000000002</v>
      </c>
      <c r="M47" s="169">
        <f t="shared" si="14"/>
        <v>1167.5000000000005</v>
      </c>
      <c r="N47" s="169">
        <f t="shared" si="14"/>
        <v>1236.5999999999999</v>
      </c>
      <c r="O47" s="169">
        <f t="shared" si="14"/>
        <v>1448.6</v>
      </c>
      <c r="P47" s="169">
        <f t="shared" si="14"/>
        <v>1538.4999999999998</v>
      </c>
      <c r="Q47" s="169">
        <f t="shared" si="14"/>
        <v>1586.3999999999999</v>
      </c>
      <c r="R47" s="169">
        <f t="shared" ref="R47" si="15">SUM(R45:R46)</f>
        <v>1578.1000000000001</v>
      </c>
      <c r="S47" s="169">
        <f t="shared" si="14"/>
        <v>1662.1</v>
      </c>
      <c r="T47" s="169">
        <f t="shared" si="14"/>
        <v>1579.4999999999998</v>
      </c>
      <c r="U47" s="169">
        <f t="shared" ref="U47" si="16">SUM(U45:U46)</f>
        <v>1622</v>
      </c>
      <c r="V47" s="169">
        <f t="shared" ref="V47:AA47" si="17">SUM(V45:V46)</f>
        <v>1571.5</v>
      </c>
      <c r="W47" s="169">
        <f t="shared" si="17"/>
        <v>1677.9999999999998</v>
      </c>
      <c r="X47" s="169">
        <f t="shared" si="17"/>
        <v>1625.3999999999999</v>
      </c>
      <c r="Y47" s="169">
        <f t="shared" si="17"/>
        <v>1639.5</v>
      </c>
      <c r="Z47" s="169">
        <f t="shared" si="17"/>
        <v>1702.9999999999998</v>
      </c>
      <c r="AA47" s="169">
        <f t="shared" si="17"/>
        <v>1755.4</v>
      </c>
      <c r="AB47" s="169">
        <f t="shared" ref="AB47" si="18">SUM(AB45:AB46)</f>
        <v>1776.8999999999996</v>
      </c>
      <c r="AC47" s="169">
        <f>SUM(AC45:AC46)</f>
        <v>1904.0999999999995</v>
      </c>
    </row>
    <row r="48" spans="1:29" ht="15" customHeight="1" x14ac:dyDescent="0.3">
      <c r="A48" s="26" t="s">
        <v>57</v>
      </c>
      <c r="B48" s="53">
        <f t="shared" ref="B48:F48" si="19">B37+B45</f>
        <v>5793.4</v>
      </c>
      <c r="C48" s="53">
        <f t="shared" si="19"/>
        <v>6545.9999999999991</v>
      </c>
      <c r="D48" s="53">
        <f t="shared" si="19"/>
        <v>6707.5</v>
      </c>
      <c r="E48" s="53">
        <f t="shared" si="19"/>
        <v>6758.9000000000005</v>
      </c>
      <c r="F48" s="53">
        <f t="shared" si="19"/>
        <v>6654.4</v>
      </c>
      <c r="G48" s="53">
        <f>G37+G47</f>
        <v>7163.4000000000005</v>
      </c>
      <c r="H48" s="53">
        <f>H37+H47</f>
        <v>6619.4000000000005</v>
      </c>
      <c r="I48" s="53">
        <v>7076.2</v>
      </c>
      <c r="J48" s="53">
        <v>7128.4</v>
      </c>
      <c r="K48" s="53">
        <f>K47+K37</f>
        <v>7337.9</v>
      </c>
      <c r="L48" s="53">
        <f>L37+L47</f>
        <v>7130.8</v>
      </c>
      <c r="M48" s="53">
        <f>M37+M47</f>
        <v>7256</v>
      </c>
      <c r="N48" s="53">
        <f>N37+N47</f>
        <v>7476.2999999999993</v>
      </c>
      <c r="O48" s="53">
        <f>O47+O37</f>
        <v>7890.4</v>
      </c>
      <c r="P48" s="53">
        <f>P37+P47</f>
        <v>7756.1000000000013</v>
      </c>
      <c r="Q48" s="53">
        <f t="shared" ref="Q48:U48" si="20">Q47+Q37</f>
        <v>7733.7999999999993</v>
      </c>
      <c r="R48" s="53">
        <f t="shared" si="20"/>
        <v>7621.6</v>
      </c>
      <c r="S48" s="53">
        <f t="shared" si="20"/>
        <v>7949.3000000000011</v>
      </c>
      <c r="T48" s="53">
        <f t="shared" si="20"/>
        <v>7621.7000000000007</v>
      </c>
      <c r="U48" s="53">
        <f t="shared" si="20"/>
        <v>7640.1000000000013</v>
      </c>
      <c r="V48" s="53">
        <f t="shared" ref="V48:AA48" si="21">V47+V37</f>
        <v>7582.4000000000005</v>
      </c>
      <c r="W48" s="53">
        <f t="shared" si="21"/>
        <v>7774.0000000000009</v>
      </c>
      <c r="X48" s="53">
        <f t="shared" si="21"/>
        <v>7491.0999999999995</v>
      </c>
      <c r="Y48" s="53">
        <f t="shared" si="21"/>
        <v>7343.0000000000009</v>
      </c>
      <c r="Z48" s="53">
        <f t="shared" si="21"/>
        <v>7534</v>
      </c>
      <c r="AA48" s="53">
        <f t="shared" si="21"/>
        <v>7549.2000000000007</v>
      </c>
      <c r="AB48" s="53">
        <f t="shared" ref="AB48" si="22">AB47+AB37</f>
        <v>7407.5</v>
      </c>
      <c r="AC48" s="53">
        <f>AC47+AC37</f>
        <v>7555.4</v>
      </c>
    </row>
    <row r="49" spans="1:25" ht="14" x14ac:dyDescent="0.3">
      <c r="A49" s="9"/>
      <c r="O49" s="207"/>
      <c r="R49" s="207"/>
      <c r="S49" s="207"/>
      <c r="T49" s="207"/>
      <c r="U49" s="207"/>
      <c r="V49" s="207"/>
      <c r="W49" s="207"/>
      <c r="X49" s="207"/>
      <c r="Y49" s="207"/>
    </row>
    <row r="50" spans="1:25" ht="14.15" customHeight="1" x14ac:dyDescent="0.35">
      <c r="A50" s="99"/>
      <c r="B50" s="206"/>
      <c r="C50" s="63"/>
      <c r="D50" s="63"/>
      <c r="E50" s="63"/>
      <c r="F50" s="63"/>
      <c r="G50" s="63"/>
    </row>
  </sheetData>
  <pageMargins left="0.25" right="0.25" top="0.75" bottom="0.7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AW34"/>
  <sheetViews>
    <sheetView showGridLines="0" zoomScale="80" zoomScaleNormal="80" workbookViewId="0">
      <pane xSplit="1" ySplit="6" topLeftCell="AO7" activePane="bottomRight" state="frozen"/>
      <selection activeCell="A14" sqref="A14"/>
      <selection pane="topRight" activeCell="A14" sqref="A14"/>
      <selection pane="bottomLeft" activeCell="A14" sqref="A14"/>
      <selection pane="bottomRight" activeCell="A14" sqref="A14"/>
    </sheetView>
  </sheetViews>
  <sheetFormatPr defaultColWidth="9.26953125" defaultRowHeight="14" outlineLevelRow="1" outlineLevelCol="1" x14ac:dyDescent="0.3"/>
  <cols>
    <col min="1" max="1" width="52.54296875" style="65" customWidth="1"/>
    <col min="2" max="9" width="23.7265625" style="63" hidden="1" customWidth="1" outlineLevel="1"/>
    <col min="10" max="12" width="23.7265625" style="63" hidden="1" customWidth="1" outlineLevel="1" collapsed="1"/>
    <col min="13" max="15" width="23.7265625" style="63" hidden="1" customWidth="1" outlineLevel="1"/>
    <col min="16" max="16" width="23.7265625" style="63" hidden="1" customWidth="1" outlineLevel="1" collapsed="1"/>
    <col min="17" max="30" width="23.7265625" style="63" hidden="1" customWidth="1" outlineLevel="1"/>
    <col min="31" max="31" width="23.7265625" style="63" hidden="1" customWidth="1" outlineLevel="1" collapsed="1"/>
    <col min="32" max="37" width="23.7265625" style="63" hidden="1" customWidth="1" outlineLevel="1"/>
    <col min="38" max="39" width="24.1796875" style="63" hidden="1" customWidth="1" outlineLevel="1"/>
    <col min="40" max="40" width="23.7265625" style="63" hidden="1" customWidth="1" outlineLevel="1"/>
    <col min="41" max="41" width="23.7265625" style="63" customWidth="1" collapsed="1"/>
    <col min="42" max="42" width="23.7265625" style="63" customWidth="1"/>
    <col min="43" max="44" width="23.7265625" style="63" hidden="1" customWidth="1" outlineLevel="1"/>
    <col min="45" max="47" width="24.1796875" style="63" hidden="1" customWidth="1" outlineLevel="1"/>
    <col min="48" max="48" width="23.7265625" style="63" customWidth="1" collapsed="1"/>
    <col min="49" max="49" width="23.7265625" style="63" customWidth="1"/>
    <col min="50" max="16384" width="9.26953125" style="63"/>
  </cols>
  <sheetData>
    <row r="1" spans="1:49" ht="16" customHeight="1" x14ac:dyDescent="0.3">
      <c r="A1" s="10" t="s">
        <v>58</v>
      </c>
    </row>
    <row r="2" spans="1:49" ht="16" customHeight="1" x14ac:dyDescent="0.3">
      <c r="A2" s="16" t="s">
        <v>233</v>
      </c>
    </row>
    <row r="3" spans="1:49" ht="16" customHeight="1" x14ac:dyDescent="0.3">
      <c r="A3" s="16"/>
    </row>
    <row r="4" spans="1:49" ht="16" customHeight="1" x14ac:dyDescent="0.3">
      <c r="A4" s="63"/>
      <c r="B4" s="1"/>
      <c r="C4" s="1"/>
      <c r="D4" s="1"/>
      <c r="E4" s="1"/>
      <c r="F4" s="1"/>
      <c r="G4" s="1"/>
      <c r="H4" s="1"/>
      <c r="I4" s="1"/>
      <c r="J4" s="1"/>
      <c r="K4" s="1"/>
    </row>
    <row r="5" spans="1:49" ht="16" customHeight="1" x14ac:dyDescent="0.3">
      <c r="A5" s="63"/>
      <c r="B5" s="66" t="s">
        <v>59</v>
      </c>
      <c r="C5" s="123" t="s">
        <v>59</v>
      </c>
      <c r="D5" s="122" t="s">
        <v>60</v>
      </c>
      <c r="E5" s="133" t="s">
        <v>60</v>
      </c>
      <c r="F5" s="133" t="s">
        <v>60</v>
      </c>
      <c r="G5" s="66" t="s">
        <v>60</v>
      </c>
      <c r="H5" s="66" t="s">
        <v>59</v>
      </c>
      <c r="I5" s="66" t="s">
        <v>60</v>
      </c>
      <c r="J5" s="66" t="s">
        <v>60</v>
      </c>
      <c r="K5" s="66" t="s">
        <v>60</v>
      </c>
      <c r="L5" s="66" t="s">
        <v>60</v>
      </c>
      <c r="M5" s="66" t="s">
        <v>59</v>
      </c>
      <c r="N5" s="66" t="s">
        <v>60</v>
      </c>
      <c r="O5" s="66" t="s">
        <v>60</v>
      </c>
      <c r="P5" s="66" t="s">
        <v>60</v>
      </c>
      <c r="Q5" s="66" t="s">
        <v>60</v>
      </c>
      <c r="R5" s="66" t="s">
        <v>59</v>
      </c>
      <c r="S5" s="66" t="s">
        <v>60</v>
      </c>
      <c r="T5" s="66" t="s">
        <v>60</v>
      </c>
      <c r="U5" s="66" t="s">
        <v>61</v>
      </c>
      <c r="V5" s="66" t="s">
        <v>60</v>
      </c>
      <c r="W5" s="66" t="s">
        <v>62</v>
      </c>
      <c r="X5" s="66" t="s">
        <v>60</v>
      </c>
      <c r="Y5" s="66" t="s">
        <v>59</v>
      </c>
      <c r="Z5" s="66" t="s">
        <v>60</v>
      </c>
      <c r="AA5" s="66" t="s">
        <v>60</v>
      </c>
      <c r="AB5" s="66" t="s">
        <v>61</v>
      </c>
      <c r="AC5" s="66" t="s">
        <v>60</v>
      </c>
      <c r="AD5" s="66" t="s">
        <v>62</v>
      </c>
      <c r="AE5" s="66" t="s">
        <v>60</v>
      </c>
      <c r="AF5" s="66" t="s">
        <v>59</v>
      </c>
      <c r="AG5" s="66" t="s">
        <v>60</v>
      </c>
      <c r="AH5" s="66" t="s">
        <v>60</v>
      </c>
      <c r="AI5" s="66" t="s">
        <v>61</v>
      </c>
      <c r="AJ5" s="66" t="s">
        <v>60</v>
      </c>
      <c r="AK5" s="66" t="s">
        <v>62</v>
      </c>
      <c r="AL5" s="66" t="s">
        <v>60</v>
      </c>
      <c r="AM5" s="66" t="s">
        <v>59</v>
      </c>
      <c r="AN5" s="66" t="s">
        <v>60</v>
      </c>
      <c r="AO5" s="312" t="s">
        <v>60</v>
      </c>
      <c r="AP5" s="312" t="s">
        <v>61</v>
      </c>
      <c r="AQ5" s="66" t="s">
        <v>60</v>
      </c>
      <c r="AR5" s="66" t="s">
        <v>62</v>
      </c>
      <c r="AS5" s="66" t="s">
        <v>60</v>
      </c>
      <c r="AT5" s="66" t="s">
        <v>59</v>
      </c>
      <c r="AU5" s="66" t="s">
        <v>60</v>
      </c>
      <c r="AV5" s="312" t="s">
        <v>60</v>
      </c>
      <c r="AW5" s="312" t="s">
        <v>61</v>
      </c>
    </row>
    <row r="6" spans="1:49" ht="16" customHeight="1" x14ac:dyDescent="0.3">
      <c r="A6" s="3"/>
      <c r="B6" s="67">
        <v>42735</v>
      </c>
      <c r="C6" s="124">
        <v>43100</v>
      </c>
      <c r="D6" s="121">
        <v>43190</v>
      </c>
      <c r="E6" s="134">
        <v>43281</v>
      </c>
      <c r="F6" s="134">
        <v>43373</v>
      </c>
      <c r="G6" s="134">
        <v>43465</v>
      </c>
      <c r="H6" s="134">
        <v>43465</v>
      </c>
      <c r="I6" s="134">
        <v>43555</v>
      </c>
      <c r="J6" s="134">
        <v>43646</v>
      </c>
      <c r="K6" s="134">
        <v>43738</v>
      </c>
      <c r="L6" s="134">
        <v>43830</v>
      </c>
      <c r="M6" s="134">
        <v>43830</v>
      </c>
      <c r="N6" s="134">
        <v>43921</v>
      </c>
      <c r="O6" s="134">
        <v>44012</v>
      </c>
      <c r="P6" s="134">
        <v>44104</v>
      </c>
      <c r="Q6" s="134">
        <v>44196</v>
      </c>
      <c r="R6" s="134">
        <v>44196</v>
      </c>
      <c r="S6" s="134">
        <v>44286</v>
      </c>
      <c r="T6" s="134">
        <v>44377</v>
      </c>
      <c r="U6" s="134">
        <v>44377</v>
      </c>
      <c r="V6" s="134">
        <v>44469</v>
      </c>
      <c r="W6" s="134">
        <v>44469</v>
      </c>
      <c r="X6" s="134">
        <v>44561</v>
      </c>
      <c r="Y6" s="134">
        <v>44561</v>
      </c>
      <c r="Z6" s="134">
        <v>44651</v>
      </c>
      <c r="AA6" s="134">
        <v>44742</v>
      </c>
      <c r="AB6" s="134">
        <v>44742</v>
      </c>
      <c r="AC6" s="134">
        <v>44834</v>
      </c>
      <c r="AD6" s="134">
        <v>44834</v>
      </c>
      <c r="AE6" s="134">
        <v>44926</v>
      </c>
      <c r="AF6" s="134">
        <v>44926</v>
      </c>
      <c r="AG6" s="134">
        <v>45016</v>
      </c>
      <c r="AH6" s="134">
        <v>45107</v>
      </c>
      <c r="AI6" s="134">
        <v>45107</v>
      </c>
      <c r="AJ6" s="134">
        <v>45199</v>
      </c>
      <c r="AK6" s="134">
        <v>45199</v>
      </c>
      <c r="AL6" s="134">
        <v>45291</v>
      </c>
      <c r="AM6" s="134">
        <v>45291</v>
      </c>
      <c r="AN6" s="134">
        <v>45382</v>
      </c>
      <c r="AO6" s="313">
        <v>45473</v>
      </c>
      <c r="AP6" s="313">
        <v>45473</v>
      </c>
      <c r="AQ6" s="134">
        <v>45565</v>
      </c>
      <c r="AR6" s="134">
        <v>45565</v>
      </c>
      <c r="AS6" s="134">
        <v>45657</v>
      </c>
      <c r="AT6" s="134">
        <v>45657</v>
      </c>
      <c r="AU6" s="134">
        <v>45747</v>
      </c>
      <c r="AV6" s="313">
        <v>45838</v>
      </c>
      <c r="AW6" s="313">
        <v>45838</v>
      </c>
    </row>
    <row r="7" spans="1:49" ht="16" customHeight="1" x14ac:dyDescent="0.3">
      <c r="A7" s="10" t="s">
        <v>63</v>
      </c>
      <c r="B7" s="34"/>
      <c r="C7" s="34"/>
      <c r="D7" s="34"/>
      <c r="E7" s="34"/>
      <c r="F7" s="34"/>
      <c r="G7" s="34"/>
      <c r="H7" s="34"/>
      <c r="I7" s="34"/>
      <c r="J7" s="34"/>
      <c r="K7" s="34"/>
      <c r="L7" s="34"/>
      <c r="M7" s="34"/>
      <c r="N7" s="34"/>
      <c r="O7" s="34"/>
      <c r="P7" s="34"/>
      <c r="Q7" s="178"/>
      <c r="R7" s="185"/>
      <c r="S7" s="34"/>
      <c r="T7" s="34"/>
      <c r="U7" s="34"/>
      <c r="V7" s="34"/>
      <c r="W7" s="34"/>
      <c r="X7" s="34"/>
      <c r="Y7" s="185"/>
      <c r="Z7" s="34"/>
      <c r="AA7" s="34"/>
      <c r="AB7" s="34"/>
      <c r="AC7" s="34"/>
      <c r="AD7" s="34"/>
      <c r="AE7" s="34"/>
      <c r="AF7" s="34"/>
      <c r="AG7" s="34"/>
      <c r="AH7" s="34"/>
      <c r="AI7" s="34"/>
      <c r="AJ7" s="34"/>
      <c r="AK7" s="34"/>
      <c r="AL7" s="34"/>
      <c r="AM7" s="34"/>
      <c r="AN7" s="34"/>
      <c r="AO7" s="34"/>
      <c r="AP7" s="34"/>
      <c r="AQ7" s="34"/>
      <c r="AR7" s="34"/>
      <c r="AS7" s="34"/>
      <c r="AT7" s="34"/>
      <c r="AU7" s="34"/>
      <c r="AV7" s="34"/>
      <c r="AW7" s="34"/>
    </row>
    <row r="8" spans="1:49" ht="16" customHeight="1" x14ac:dyDescent="0.3">
      <c r="A8" s="15" t="s">
        <v>64</v>
      </c>
      <c r="B8" s="35">
        <v>6215.7</v>
      </c>
      <c r="C8" s="35">
        <v>6923.9</v>
      </c>
      <c r="D8" s="35">
        <v>1767.7</v>
      </c>
      <c r="E8" s="35">
        <v>1974.3</v>
      </c>
      <c r="F8" s="35">
        <v>2076</v>
      </c>
      <c r="G8" s="35">
        <v>2401.9</v>
      </c>
      <c r="H8" s="35">
        <v>8219.9</v>
      </c>
      <c r="I8" s="35">
        <v>1903</v>
      </c>
      <c r="J8" s="35">
        <v>2121.6999999999998</v>
      </c>
      <c r="K8" s="35">
        <v>2118.8000000000002</v>
      </c>
      <c r="L8" s="407">
        <v>2607.5</v>
      </c>
      <c r="M8" s="35">
        <v>8751</v>
      </c>
      <c r="N8" s="35">
        <v>1895.4</v>
      </c>
      <c r="O8" s="35">
        <v>1743.6</v>
      </c>
      <c r="P8" s="35">
        <v>1931.6</v>
      </c>
      <c r="Q8" s="35">
        <v>2273.1</v>
      </c>
      <c r="R8" s="35">
        <v>7843.7</v>
      </c>
      <c r="S8" s="35">
        <v>1923.8</v>
      </c>
      <c r="T8" s="35">
        <v>2248.3000000000002</v>
      </c>
      <c r="U8" s="35">
        <v>4172.1000000000004</v>
      </c>
      <c r="V8" s="35">
        <v>2332.9</v>
      </c>
      <c r="W8" s="35">
        <v>6505</v>
      </c>
      <c r="X8" s="35">
        <v>2883.7000000000007</v>
      </c>
      <c r="Y8" s="35">
        <v>9388.7000000000007</v>
      </c>
      <c r="Z8" s="35">
        <v>2331</v>
      </c>
      <c r="AA8" s="35">
        <v>2612.6</v>
      </c>
      <c r="AB8" s="35">
        <v>4943.6000000000004</v>
      </c>
      <c r="AC8" s="35">
        <v>2515.1</v>
      </c>
      <c r="AD8" s="35">
        <v>7458.7</v>
      </c>
      <c r="AE8" s="35">
        <v>2647</v>
      </c>
      <c r="AF8" s="35">
        <v>10105.700000000001</v>
      </c>
      <c r="AG8" s="35">
        <v>2249.3000000000002</v>
      </c>
      <c r="AH8" s="35">
        <v>2406</v>
      </c>
      <c r="AI8" s="35">
        <v>4655.3</v>
      </c>
      <c r="AJ8" s="35">
        <v>2286</v>
      </c>
      <c r="AK8" s="35">
        <v>6941.3</v>
      </c>
      <c r="AL8" s="35">
        <v>2552.4</v>
      </c>
      <c r="AM8" s="35">
        <v>9493.7000000000007</v>
      </c>
      <c r="AN8" s="35">
        <v>2184.8000000000002</v>
      </c>
      <c r="AO8" s="35">
        <v>2288</v>
      </c>
      <c r="AP8" s="35">
        <v>4472.8</v>
      </c>
      <c r="AQ8" s="35">
        <v>2344.1999999999998</v>
      </c>
      <c r="AR8" s="35">
        <v>6817</v>
      </c>
      <c r="AS8" s="35">
        <v>2629.5</v>
      </c>
      <c r="AT8" s="35">
        <v>9446.5</v>
      </c>
      <c r="AU8" s="35">
        <v>2284.6</v>
      </c>
      <c r="AV8" s="35">
        <v>2483.9</v>
      </c>
      <c r="AW8" s="35">
        <v>4768.5</v>
      </c>
    </row>
    <row r="9" spans="1:49" ht="16" customHeight="1" x14ac:dyDescent="0.3">
      <c r="A9" s="15" t="s">
        <v>65</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row>
    <row r="10" spans="1:49" ht="28" x14ac:dyDescent="0.3">
      <c r="A10" s="202" t="s">
        <v>66</v>
      </c>
      <c r="B10" s="36">
        <v>5067.817330702349</v>
      </c>
      <c r="C10" s="36">
        <v>5639.8</v>
      </c>
      <c r="D10" s="36">
        <v>1473.8</v>
      </c>
      <c r="E10" s="36">
        <v>1565.8</v>
      </c>
      <c r="F10" s="36">
        <v>1687.4</v>
      </c>
      <c r="G10" s="36">
        <v>1915.4</v>
      </c>
      <c r="H10" s="36">
        <v>6642.4</v>
      </c>
      <c r="I10" s="36">
        <v>1564.8</v>
      </c>
      <c r="J10" s="36">
        <v>1687.1</v>
      </c>
      <c r="K10" s="36">
        <v>1692.2</v>
      </c>
      <c r="L10" s="106">
        <v>2037.6</v>
      </c>
      <c r="M10" s="36">
        <v>6981.7</v>
      </c>
      <c r="N10" s="36">
        <v>1598.8</v>
      </c>
      <c r="O10" s="36">
        <v>1453.9</v>
      </c>
      <c r="P10" s="36">
        <v>1599.6</v>
      </c>
      <c r="Q10" s="36">
        <v>1803</v>
      </c>
      <c r="R10" s="36">
        <v>6455.3</v>
      </c>
      <c r="S10" s="36">
        <v>1589.5</v>
      </c>
      <c r="T10" s="36">
        <v>1782.4</v>
      </c>
      <c r="U10" s="36">
        <v>3371.9</v>
      </c>
      <c r="V10" s="36">
        <v>1850.2</v>
      </c>
      <c r="W10" s="36">
        <v>5222.1000000000004</v>
      </c>
      <c r="X10" s="36">
        <v>2226.2999999999993</v>
      </c>
      <c r="Y10" s="36">
        <v>7448.4</v>
      </c>
      <c r="Z10" s="36">
        <v>1860.5</v>
      </c>
      <c r="AA10" s="36">
        <v>2077.5</v>
      </c>
      <c r="AB10" s="36">
        <v>3938</v>
      </c>
      <c r="AC10" s="36">
        <v>2052.9</v>
      </c>
      <c r="AD10" s="36">
        <v>5990.9</v>
      </c>
      <c r="AE10" s="36">
        <v>2162.6</v>
      </c>
      <c r="AF10" s="36">
        <v>8153.5</v>
      </c>
      <c r="AG10" s="36">
        <v>1907.6</v>
      </c>
      <c r="AH10" s="36">
        <v>1978.1</v>
      </c>
      <c r="AI10" s="36">
        <v>3885.7</v>
      </c>
      <c r="AJ10" s="36">
        <v>1882.1</v>
      </c>
      <c r="AK10" s="36">
        <v>5767.8</v>
      </c>
      <c r="AL10" s="36">
        <v>2073.8000000000002</v>
      </c>
      <c r="AM10" s="36">
        <v>7841.6</v>
      </c>
      <c r="AN10" s="36">
        <v>1832.5</v>
      </c>
      <c r="AO10" s="36">
        <v>1874.8</v>
      </c>
      <c r="AP10" s="36">
        <v>3707.3</v>
      </c>
      <c r="AQ10" s="36">
        <v>1911.8</v>
      </c>
      <c r="AR10" s="36">
        <v>5619.1</v>
      </c>
      <c r="AS10" s="36">
        <v>2101.1</v>
      </c>
      <c r="AT10" s="36">
        <v>7720.2</v>
      </c>
      <c r="AU10" s="36">
        <v>1900.3</v>
      </c>
      <c r="AV10" s="36">
        <v>2016.6</v>
      </c>
      <c r="AW10" s="36">
        <v>3916.9</v>
      </c>
    </row>
    <row r="11" spans="1:49" ht="16" customHeight="1" x14ac:dyDescent="0.3">
      <c r="A11" s="202" t="s">
        <v>67</v>
      </c>
      <c r="B11" s="36">
        <v>1150.5551046149562</v>
      </c>
      <c r="C11" s="36">
        <v>1156.0999999999999</v>
      </c>
      <c r="D11" s="36">
        <v>295.59999999999997</v>
      </c>
      <c r="E11" s="36">
        <v>312.60000000000002</v>
      </c>
      <c r="F11" s="36">
        <v>297.60000000000002</v>
      </c>
      <c r="G11" s="36">
        <v>365.3</v>
      </c>
      <c r="H11" s="36">
        <v>1271.0999999999999</v>
      </c>
      <c r="I11" s="36">
        <v>286.8</v>
      </c>
      <c r="J11" s="36">
        <v>306.89999999999998</v>
      </c>
      <c r="K11" s="36">
        <v>315.2</v>
      </c>
      <c r="L11" s="106">
        <v>368.8</v>
      </c>
      <c r="M11" s="36">
        <v>1277.5999999999999</v>
      </c>
      <c r="N11" s="36">
        <v>284</v>
      </c>
      <c r="O11" s="36">
        <v>272.10000000000002</v>
      </c>
      <c r="P11" s="36">
        <v>254.3</v>
      </c>
      <c r="Q11" s="36">
        <v>310.39999999999998</v>
      </c>
      <c r="R11" s="36">
        <v>1120.8</v>
      </c>
      <c r="S11" s="36">
        <v>280.8</v>
      </c>
      <c r="T11" s="36">
        <v>284.2</v>
      </c>
      <c r="U11" s="36">
        <v>565</v>
      </c>
      <c r="V11" s="36">
        <v>302.5</v>
      </c>
      <c r="W11" s="36">
        <v>867.5</v>
      </c>
      <c r="X11" s="36">
        <v>359.20000000000005</v>
      </c>
      <c r="Y11" s="36">
        <v>1226.7</v>
      </c>
      <c r="Z11" s="36">
        <v>293.39999999999998</v>
      </c>
      <c r="AA11" s="36">
        <v>317.5</v>
      </c>
      <c r="AB11" s="36">
        <v>610.9</v>
      </c>
      <c r="AC11" s="36">
        <v>315.60000000000002</v>
      </c>
      <c r="AD11" s="36">
        <v>926.5</v>
      </c>
      <c r="AE11" s="36">
        <v>334.8</v>
      </c>
      <c r="AF11" s="36">
        <v>1261.3</v>
      </c>
      <c r="AG11" s="36">
        <v>315.89999999999998</v>
      </c>
      <c r="AH11" s="36">
        <v>328.9</v>
      </c>
      <c r="AI11" s="36">
        <v>644.79999999999995</v>
      </c>
      <c r="AJ11" s="36">
        <v>300.89999999999998</v>
      </c>
      <c r="AK11" s="36">
        <v>945.7</v>
      </c>
      <c r="AL11" s="36">
        <v>317.10000000000002</v>
      </c>
      <c r="AM11" s="36">
        <v>1262.8</v>
      </c>
      <c r="AN11" s="36">
        <v>296</v>
      </c>
      <c r="AO11" s="36">
        <v>294.2</v>
      </c>
      <c r="AP11" s="36">
        <v>590.20000000000005</v>
      </c>
      <c r="AQ11" s="36">
        <v>314.2</v>
      </c>
      <c r="AR11" s="36">
        <v>904.4</v>
      </c>
      <c r="AS11" s="36">
        <v>319.7</v>
      </c>
      <c r="AT11" s="36">
        <v>1224.0999999999999</v>
      </c>
      <c r="AU11" s="36">
        <v>305.8</v>
      </c>
      <c r="AV11" s="36">
        <v>318.3</v>
      </c>
      <c r="AW11" s="36">
        <v>624.1</v>
      </c>
    </row>
    <row r="12" spans="1:49" ht="16" customHeight="1" x14ac:dyDescent="0.3">
      <c r="A12" s="202" t="s">
        <v>68</v>
      </c>
      <c r="B12" s="36">
        <v>260.60000000000002</v>
      </c>
      <c r="C12" s="36">
        <v>270.60000000000002</v>
      </c>
      <c r="D12" s="36">
        <v>69.8</v>
      </c>
      <c r="E12" s="36">
        <v>71.599999999999994</v>
      </c>
      <c r="F12" s="36">
        <v>71.599999999999994</v>
      </c>
      <c r="G12" s="36">
        <v>77</v>
      </c>
      <c r="H12" s="36">
        <v>290</v>
      </c>
      <c r="I12" s="36">
        <v>73.5</v>
      </c>
      <c r="J12" s="36">
        <v>74.3</v>
      </c>
      <c r="K12" s="36">
        <v>75</v>
      </c>
      <c r="L12" s="106">
        <v>73.900000000000006</v>
      </c>
      <c r="M12" s="36">
        <v>296.7</v>
      </c>
      <c r="N12" s="36">
        <v>72</v>
      </c>
      <c r="O12" s="36">
        <v>74.599999999999994</v>
      </c>
      <c r="P12" s="36">
        <v>64.900000000000006</v>
      </c>
      <c r="Q12" s="36">
        <v>52.1</v>
      </c>
      <c r="R12" s="36">
        <v>263.60000000000002</v>
      </c>
      <c r="S12" s="36">
        <v>43.1</v>
      </c>
      <c r="T12" s="36">
        <v>42.5</v>
      </c>
      <c r="U12" s="36">
        <v>85.6</v>
      </c>
      <c r="V12" s="36">
        <v>42.7</v>
      </c>
      <c r="W12" s="36">
        <v>128.30000000000001</v>
      </c>
      <c r="X12" s="36">
        <v>43.799999999999983</v>
      </c>
      <c r="Y12" s="36">
        <v>172.1</v>
      </c>
      <c r="Z12" s="36">
        <v>40.6</v>
      </c>
      <c r="AA12" s="36">
        <v>39.700000000000003</v>
      </c>
      <c r="AB12" s="36">
        <v>80.3</v>
      </c>
      <c r="AC12" s="36">
        <v>33.9</v>
      </c>
      <c r="AD12" s="36">
        <v>114.2</v>
      </c>
      <c r="AE12" s="36">
        <v>32.700000000000003</v>
      </c>
      <c r="AF12" s="36">
        <v>146.9</v>
      </c>
      <c r="AG12" s="36">
        <v>36.9</v>
      </c>
      <c r="AH12" s="36">
        <v>35.700000000000003</v>
      </c>
      <c r="AI12" s="36">
        <v>72.599999999999994</v>
      </c>
      <c r="AJ12" s="36">
        <v>36.200000000000003</v>
      </c>
      <c r="AK12" s="36">
        <v>108.8</v>
      </c>
      <c r="AL12" s="36">
        <v>36.799999999999997</v>
      </c>
      <c r="AM12" s="36">
        <v>145.6</v>
      </c>
      <c r="AN12" s="36">
        <v>32.5</v>
      </c>
      <c r="AO12" s="36">
        <v>31.2</v>
      </c>
      <c r="AP12" s="36">
        <v>63.7</v>
      </c>
      <c r="AQ12" s="36">
        <v>28.9</v>
      </c>
      <c r="AR12" s="36">
        <v>92.6</v>
      </c>
      <c r="AS12" s="36">
        <v>29.6</v>
      </c>
      <c r="AT12" s="36">
        <v>122.2</v>
      </c>
      <c r="AU12" s="36">
        <v>26.7</v>
      </c>
      <c r="AV12" s="36">
        <v>26.2</v>
      </c>
      <c r="AW12" s="36">
        <v>52.9</v>
      </c>
    </row>
    <row r="13" spans="1:49" ht="16" customHeight="1" x14ac:dyDescent="0.3">
      <c r="A13" s="202" t="s">
        <v>69</v>
      </c>
      <c r="B13" s="36">
        <v>32.1</v>
      </c>
      <c r="C13" s="36">
        <v>28.5</v>
      </c>
      <c r="D13" s="36">
        <v>10.4</v>
      </c>
      <c r="E13" s="36">
        <v>-6.4</v>
      </c>
      <c r="F13" s="36">
        <v>-1.2</v>
      </c>
      <c r="G13" s="36">
        <v>1</v>
      </c>
      <c r="H13" s="36">
        <v>3.8</v>
      </c>
      <c r="I13" s="36">
        <v>3.9</v>
      </c>
      <c r="J13" s="36">
        <v>0.2</v>
      </c>
      <c r="K13" s="36">
        <v>-0.6</v>
      </c>
      <c r="L13" s="106">
        <v>4.0999999999999996</v>
      </c>
      <c r="M13" s="36">
        <v>7.7</v>
      </c>
      <c r="N13" s="36">
        <v>26.1</v>
      </c>
      <c r="O13" s="36">
        <v>5.8</v>
      </c>
      <c r="P13" s="36">
        <v>13.1</v>
      </c>
      <c r="Q13" s="36">
        <v>12.1</v>
      </c>
      <c r="R13" s="36">
        <v>57.1</v>
      </c>
      <c r="S13" s="36">
        <v>17.600000000000001</v>
      </c>
      <c r="T13" s="36">
        <v>14.7</v>
      </c>
      <c r="U13" s="36">
        <v>32.299999999999997</v>
      </c>
      <c r="V13" s="36">
        <v>7.2</v>
      </c>
      <c r="W13" s="36">
        <v>39.5</v>
      </c>
      <c r="X13" s="36">
        <v>5</v>
      </c>
      <c r="Y13" s="36">
        <v>44.5</v>
      </c>
      <c r="Z13" s="36">
        <v>1.2</v>
      </c>
      <c r="AA13" s="36">
        <v>1.3</v>
      </c>
      <c r="AB13" s="36">
        <v>2.5</v>
      </c>
      <c r="AC13" s="36">
        <v>0.6</v>
      </c>
      <c r="AD13" s="36">
        <v>3.1</v>
      </c>
      <c r="AE13" s="36">
        <v>5.8</v>
      </c>
      <c r="AF13" s="36">
        <v>8.9</v>
      </c>
      <c r="AG13" s="36">
        <v>7.2</v>
      </c>
      <c r="AH13" s="36">
        <v>7</v>
      </c>
      <c r="AI13" s="36">
        <v>14.2</v>
      </c>
      <c r="AJ13" s="36">
        <v>9.1999999999999993</v>
      </c>
      <c r="AK13" s="36">
        <v>23.4</v>
      </c>
      <c r="AL13" s="36">
        <v>14.7</v>
      </c>
      <c r="AM13" s="36">
        <v>38.1</v>
      </c>
      <c r="AN13" s="36">
        <v>5</v>
      </c>
      <c r="AO13" s="36">
        <v>17.399999999999999</v>
      </c>
      <c r="AP13" s="36">
        <v>22.4</v>
      </c>
      <c r="AQ13" s="36">
        <v>14.1</v>
      </c>
      <c r="AR13" s="36">
        <v>36.5</v>
      </c>
      <c r="AS13" s="36">
        <v>4.5999999999999996</v>
      </c>
      <c r="AT13" s="36">
        <v>41.1</v>
      </c>
      <c r="AU13" s="36">
        <v>6.5</v>
      </c>
      <c r="AV13" s="36">
        <v>0</v>
      </c>
      <c r="AW13" s="36">
        <v>6.5</v>
      </c>
    </row>
    <row r="14" spans="1:49" ht="16" customHeight="1" x14ac:dyDescent="0.3">
      <c r="A14" s="31" t="s">
        <v>70</v>
      </c>
      <c r="B14" s="37">
        <f t="shared" ref="B14:I14" si="0">SUM(B10:B13)</f>
        <v>6511.0724353173064</v>
      </c>
      <c r="C14" s="37">
        <f t="shared" si="0"/>
        <v>7095</v>
      </c>
      <c r="D14" s="37">
        <f t="shared" si="0"/>
        <v>1849.6</v>
      </c>
      <c r="E14" s="37">
        <f t="shared" si="0"/>
        <v>1943.6</v>
      </c>
      <c r="F14" s="37">
        <v>2055.4</v>
      </c>
      <c r="G14" s="37">
        <f t="shared" ref="G14" si="1">SUM(G10:G13)</f>
        <v>2358.7000000000003</v>
      </c>
      <c r="H14" s="37">
        <f t="shared" si="0"/>
        <v>8207.2999999999993</v>
      </c>
      <c r="I14" s="37">
        <f t="shared" si="0"/>
        <v>1929</v>
      </c>
      <c r="J14" s="37">
        <v>2068.5</v>
      </c>
      <c r="K14" s="37">
        <v>2081.8000000000002</v>
      </c>
      <c r="L14" s="37">
        <f>SUM(L10:L13)</f>
        <v>2484.4</v>
      </c>
      <c r="M14" s="37">
        <f>SUM(M10:M13)</f>
        <v>8563.7000000000007</v>
      </c>
      <c r="N14" s="37">
        <f>SUM(N10:N13)</f>
        <v>1980.8999999999999</v>
      </c>
      <c r="O14" s="37">
        <f t="shared" ref="O14:R14" si="2">SUM(O10:O13)</f>
        <v>1806.3999999999999</v>
      </c>
      <c r="P14" s="37">
        <f t="shared" si="2"/>
        <v>1931.8999999999999</v>
      </c>
      <c r="Q14" s="37">
        <f t="shared" si="2"/>
        <v>2177.6</v>
      </c>
      <c r="R14" s="37">
        <f t="shared" si="2"/>
        <v>7896.8000000000011</v>
      </c>
      <c r="S14" s="37">
        <f t="shared" ref="S14:AB14" si="3">SUM(S10:S13)</f>
        <v>1930.9999999999998</v>
      </c>
      <c r="T14" s="37">
        <f t="shared" si="3"/>
        <v>2123.7999999999997</v>
      </c>
      <c r="U14" s="37">
        <f t="shared" si="3"/>
        <v>4054.8</v>
      </c>
      <c r="V14" s="37">
        <f t="shared" si="3"/>
        <v>2202.5999999999995</v>
      </c>
      <c r="W14" s="37">
        <f t="shared" si="3"/>
        <v>6257.4000000000005</v>
      </c>
      <c r="X14" s="37">
        <f t="shared" si="3"/>
        <v>2634.2999999999993</v>
      </c>
      <c r="Y14" s="37">
        <f t="shared" si="3"/>
        <v>8891.7000000000007</v>
      </c>
      <c r="Z14" s="37">
        <f t="shared" ref="Z14" si="4">SUM(Z10:Z13)</f>
        <v>2195.6999999999998</v>
      </c>
      <c r="AA14" s="37">
        <f t="shared" si="3"/>
        <v>2436</v>
      </c>
      <c r="AB14" s="37">
        <f t="shared" si="3"/>
        <v>4631.7</v>
      </c>
      <c r="AC14" s="37">
        <f t="shared" ref="AC14:AH14" si="5">SUM(AC10:AC13)</f>
        <v>2403</v>
      </c>
      <c r="AD14" s="37">
        <f t="shared" si="5"/>
        <v>7034.7</v>
      </c>
      <c r="AE14" s="37">
        <f t="shared" si="5"/>
        <v>2535.9</v>
      </c>
      <c r="AF14" s="37">
        <f t="shared" si="5"/>
        <v>9570.5999999999985</v>
      </c>
      <c r="AG14" s="37">
        <f t="shared" si="5"/>
        <v>2267.6</v>
      </c>
      <c r="AH14" s="37">
        <f t="shared" si="5"/>
        <v>2349.6999999999998</v>
      </c>
      <c r="AI14" s="37">
        <f t="shared" ref="AI14" si="6">SUM(AI10:AI13)</f>
        <v>4617.3</v>
      </c>
      <c r="AJ14" s="37">
        <f t="shared" ref="AJ14:AP14" si="7">SUM(AJ10:AJ13)</f>
        <v>2228.3999999999996</v>
      </c>
      <c r="AK14" s="37">
        <f t="shared" si="7"/>
        <v>6845.7</v>
      </c>
      <c r="AL14" s="37">
        <f t="shared" si="7"/>
        <v>2442.4</v>
      </c>
      <c r="AM14" s="37">
        <f t="shared" si="7"/>
        <v>9288.1</v>
      </c>
      <c r="AN14" s="37">
        <f t="shared" si="7"/>
        <v>2166</v>
      </c>
      <c r="AO14" s="37">
        <f t="shared" si="7"/>
        <v>2217.6</v>
      </c>
      <c r="AP14" s="37">
        <f t="shared" si="7"/>
        <v>4383.5999999999995</v>
      </c>
      <c r="AQ14" s="37">
        <f t="shared" ref="AQ14:AW14" si="8">SUM(AQ10:AQ13)</f>
        <v>2269</v>
      </c>
      <c r="AR14" s="37">
        <f t="shared" si="8"/>
        <v>6652.6</v>
      </c>
      <c r="AS14" s="37">
        <f t="shared" si="8"/>
        <v>2454.9999999999995</v>
      </c>
      <c r="AT14" s="37">
        <f t="shared" si="8"/>
        <v>9107.6</v>
      </c>
      <c r="AU14" s="37">
        <f t="shared" si="8"/>
        <v>2239.2999999999997</v>
      </c>
      <c r="AV14" s="37">
        <f t="shared" si="8"/>
        <v>2361.1</v>
      </c>
      <c r="AW14" s="37">
        <f t="shared" si="8"/>
        <v>4600.3999999999996</v>
      </c>
    </row>
    <row r="15" spans="1:49" ht="16" customHeight="1" x14ac:dyDescent="0.3">
      <c r="A15" s="14" t="s">
        <v>250</v>
      </c>
      <c r="B15" s="38">
        <f t="shared" ref="B15:J15" si="9">B8-B14</f>
        <v>-295.37243531730655</v>
      </c>
      <c r="C15" s="38">
        <f t="shared" si="9"/>
        <v>-171.10000000000036</v>
      </c>
      <c r="D15" s="38">
        <f t="shared" si="9"/>
        <v>-81.899999999999864</v>
      </c>
      <c r="E15" s="38">
        <f t="shared" si="9"/>
        <v>30.700000000000045</v>
      </c>
      <c r="F15" s="38">
        <v>20.6</v>
      </c>
      <c r="G15" s="38">
        <f>G8-G14</f>
        <v>43.199999999999818</v>
      </c>
      <c r="H15" s="38">
        <f t="shared" si="9"/>
        <v>12.600000000000364</v>
      </c>
      <c r="I15" s="38">
        <f t="shared" si="9"/>
        <v>-26</v>
      </c>
      <c r="J15" s="38">
        <f t="shared" si="9"/>
        <v>53.199999999999818</v>
      </c>
      <c r="K15" s="38">
        <v>37</v>
      </c>
      <c r="L15" s="38">
        <v>123.1</v>
      </c>
      <c r="M15" s="38">
        <v>187.3</v>
      </c>
      <c r="N15" s="38">
        <f>N8-N14</f>
        <v>-85.499999999999773</v>
      </c>
      <c r="O15" s="38">
        <f t="shared" ref="O15:R15" si="10">O8-O14</f>
        <v>-62.799999999999955</v>
      </c>
      <c r="P15" s="38">
        <f t="shared" si="10"/>
        <v>-0.29999999999995453</v>
      </c>
      <c r="Q15" s="38">
        <f t="shared" si="10"/>
        <v>95.5</v>
      </c>
      <c r="R15" s="38">
        <f t="shared" si="10"/>
        <v>-53.100000000001273</v>
      </c>
      <c r="S15" s="38">
        <f t="shared" ref="S15:U15" si="11">S8-S14</f>
        <v>-7.1999999999998181</v>
      </c>
      <c r="T15" s="38">
        <f t="shared" si="11"/>
        <v>124.50000000000045</v>
      </c>
      <c r="U15" s="38">
        <f t="shared" si="11"/>
        <v>117.30000000000018</v>
      </c>
      <c r="V15" s="38">
        <f t="shared" ref="V15:W15" si="12">V8-V14</f>
        <v>130.30000000000064</v>
      </c>
      <c r="W15" s="38">
        <f t="shared" si="12"/>
        <v>247.59999999999945</v>
      </c>
      <c r="X15" s="38">
        <f t="shared" ref="X15:AB15" si="13">X8-X14</f>
        <v>249.40000000000146</v>
      </c>
      <c r="Y15" s="38">
        <f t="shared" si="13"/>
        <v>497</v>
      </c>
      <c r="Z15" s="38">
        <f t="shared" si="13"/>
        <v>135.30000000000018</v>
      </c>
      <c r="AA15" s="38">
        <f t="shared" si="13"/>
        <v>176.59999999999991</v>
      </c>
      <c r="AB15" s="38">
        <f t="shared" si="13"/>
        <v>311.90000000000055</v>
      </c>
      <c r="AC15" s="38">
        <f t="shared" ref="AC15:AH15" si="14">AC8-AC14</f>
        <v>112.09999999999991</v>
      </c>
      <c r="AD15" s="245">
        <f t="shared" si="14"/>
        <v>424</v>
      </c>
      <c r="AE15" s="38">
        <f t="shared" si="14"/>
        <v>111.09999999999991</v>
      </c>
      <c r="AF15" s="38">
        <f t="shared" si="14"/>
        <v>535.10000000000218</v>
      </c>
      <c r="AG15" s="38">
        <f t="shared" si="14"/>
        <v>-18.299999999999727</v>
      </c>
      <c r="AH15" s="38">
        <f t="shared" si="14"/>
        <v>56.300000000000182</v>
      </c>
      <c r="AI15" s="38">
        <f t="shared" ref="AI15:AJ15" si="15">AI8-AI14</f>
        <v>38</v>
      </c>
      <c r="AJ15" s="38">
        <f t="shared" si="15"/>
        <v>57.600000000000364</v>
      </c>
      <c r="AK15" s="38">
        <f t="shared" ref="AK15" si="16">AK8-AK14</f>
        <v>95.600000000000364</v>
      </c>
      <c r="AL15" s="38">
        <f>AL8-AL14</f>
        <v>110</v>
      </c>
      <c r="AM15" s="38">
        <f>AM8-AM14</f>
        <v>205.60000000000036</v>
      </c>
      <c r="AN15" s="38">
        <f>AN8-AN14</f>
        <v>18.800000000000182</v>
      </c>
      <c r="AO15" s="38">
        <f t="shared" ref="AO15:AP15" si="17">AO8-AO14</f>
        <v>70.400000000000091</v>
      </c>
      <c r="AP15" s="38">
        <f t="shared" si="17"/>
        <v>89.200000000000728</v>
      </c>
      <c r="AQ15" s="38">
        <f t="shared" ref="AQ15:AS15" si="18">AQ8-AQ14</f>
        <v>75.199999999999818</v>
      </c>
      <c r="AR15" s="38">
        <f>AR8-AR14</f>
        <v>164.39999999999964</v>
      </c>
      <c r="AS15" s="38">
        <f t="shared" si="18"/>
        <v>174.50000000000045</v>
      </c>
      <c r="AT15" s="38">
        <f>AT8-AT14</f>
        <v>338.89999999999964</v>
      </c>
      <c r="AU15" s="38">
        <f t="shared" ref="AU15:AV15" si="19">AU8-AU14</f>
        <v>45.300000000000182</v>
      </c>
      <c r="AV15" s="38">
        <f t="shared" si="19"/>
        <v>122.80000000000018</v>
      </c>
      <c r="AW15" s="38">
        <f>AW8-AW14</f>
        <v>168.10000000000036</v>
      </c>
    </row>
    <row r="16" spans="1:49" ht="16" customHeight="1" x14ac:dyDescent="0.3">
      <c r="A16" s="15" t="s">
        <v>71</v>
      </c>
      <c r="B16" s="36">
        <v>-171.8</v>
      </c>
      <c r="C16" s="36">
        <v>-183.1</v>
      </c>
      <c r="D16" s="36">
        <v>-44.4</v>
      </c>
      <c r="E16" s="44">
        <v>-52</v>
      </c>
      <c r="F16" s="44">
        <v>-92.7</v>
      </c>
      <c r="G16" s="36">
        <v>-39.700000000000003</v>
      </c>
      <c r="H16" s="36">
        <v>-228.8</v>
      </c>
      <c r="I16" s="36">
        <v>-37.200000000000003</v>
      </c>
      <c r="J16" s="44">
        <v>-38.200000000000003</v>
      </c>
      <c r="K16" s="44">
        <v>-37.4</v>
      </c>
      <c r="L16" s="44">
        <v>-37.799999999999997</v>
      </c>
      <c r="M16" s="44">
        <v>-150.6</v>
      </c>
      <c r="N16" s="36">
        <v>-36.5</v>
      </c>
      <c r="O16" s="36">
        <v>-38.799999999999997</v>
      </c>
      <c r="P16" s="36">
        <v>-44.9</v>
      </c>
      <c r="Q16" s="36">
        <v>-43.6</v>
      </c>
      <c r="R16" s="36">
        <v>-163.80000000000001</v>
      </c>
      <c r="S16" s="36">
        <v>-42.4</v>
      </c>
      <c r="T16" s="36">
        <v>-43.8</v>
      </c>
      <c r="U16" s="36">
        <v>-86.2</v>
      </c>
      <c r="V16" s="36">
        <v>-45.8</v>
      </c>
      <c r="W16" s="36">
        <v>-132</v>
      </c>
      <c r="X16" s="36">
        <v>-47.5</v>
      </c>
      <c r="Y16" s="36">
        <v>-179.5</v>
      </c>
      <c r="Z16" s="36">
        <v>-43.2</v>
      </c>
      <c r="AA16" s="36">
        <v>-46.1</v>
      </c>
      <c r="AB16" s="36">
        <v>-89.3</v>
      </c>
      <c r="AC16" s="36">
        <v>-50.4</v>
      </c>
      <c r="AD16" s="106">
        <v>-139.69999999999999</v>
      </c>
      <c r="AE16" s="36">
        <v>-53.4</v>
      </c>
      <c r="AF16" s="106">
        <v>-193.1</v>
      </c>
      <c r="AG16" s="106">
        <v>-76.8</v>
      </c>
      <c r="AH16" s="106">
        <v>-57.9</v>
      </c>
      <c r="AI16" s="106">
        <v>-134.69999999999999</v>
      </c>
      <c r="AJ16" s="106">
        <v>-89.5</v>
      </c>
      <c r="AK16" s="106">
        <v>-224.2</v>
      </c>
      <c r="AL16" s="106">
        <v>-56.9</v>
      </c>
      <c r="AM16" s="106">
        <v>-281.10000000000002</v>
      </c>
      <c r="AN16" s="106">
        <v>-58.7</v>
      </c>
      <c r="AO16" s="106">
        <v>-60.8</v>
      </c>
      <c r="AP16" s="106">
        <v>-119.5</v>
      </c>
      <c r="AQ16" s="106">
        <v>-54.9</v>
      </c>
      <c r="AR16" s="106">
        <v>-174.4</v>
      </c>
      <c r="AS16" s="106">
        <v>-55.5</v>
      </c>
      <c r="AT16" s="106">
        <v>-229.9</v>
      </c>
      <c r="AU16" s="106">
        <v>-52.3</v>
      </c>
      <c r="AV16" s="106">
        <v>-53.2</v>
      </c>
      <c r="AW16" s="106">
        <v>-105.5</v>
      </c>
    </row>
    <row r="17" spans="1:49" ht="16" customHeight="1" x14ac:dyDescent="0.3">
      <c r="A17" s="15" t="s">
        <v>72</v>
      </c>
      <c r="B17" s="36">
        <v>5.9</v>
      </c>
      <c r="C17" s="36">
        <v>1.4</v>
      </c>
      <c r="D17" s="36">
        <v>0.4</v>
      </c>
      <c r="E17" s="44">
        <v>0.4</v>
      </c>
      <c r="F17" s="44">
        <v>0.4</v>
      </c>
      <c r="G17" s="36">
        <v>0.7</v>
      </c>
      <c r="H17" s="36">
        <v>1.9</v>
      </c>
      <c r="I17" s="36">
        <v>0.8</v>
      </c>
      <c r="J17" s="44">
        <v>0.5</v>
      </c>
      <c r="K17" s="44">
        <v>0.7</v>
      </c>
      <c r="L17" s="44">
        <v>0.6</v>
      </c>
      <c r="M17" s="44">
        <v>2.6</v>
      </c>
      <c r="N17" s="36">
        <v>1.3</v>
      </c>
      <c r="O17" s="36">
        <v>1.7</v>
      </c>
      <c r="P17" s="36">
        <v>2.8</v>
      </c>
      <c r="Q17" s="36">
        <v>2.5</v>
      </c>
      <c r="R17" s="36">
        <v>8.3000000000000007</v>
      </c>
      <c r="S17" s="36">
        <v>2.4</v>
      </c>
      <c r="T17" s="36">
        <v>5.0999999999999996</v>
      </c>
      <c r="U17" s="36">
        <v>7.5</v>
      </c>
      <c r="V17" s="36">
        <v>3.4</v>
      </c>
      <c r="W17" s="36">
        <v>10.9</v>
      </c>
      <c r="X17" s="36">
        <v>10.299999999999999</v>
      </c>
      <c r="Y17" s="36">
        <v>21.2</v>
      </c>
      <c r="Z17" s="36">
        <v>16.899999999999999</v>
      </c>
      <c r="AA17" s="36">
        <v>17.5</v>
      </c>
      <c r="AB17" s="36">
        <v>34.4</v>
      </c>
      <c r="AC17" s="36">
        <v>20</v>
      </c>
      <c r="AD17" s="106">
        <v>54.4</v>
      </c>
      <c r="AE17" s="36">
        <v>30.5</v>
      </c>
      <c r="AF17" s="106">
        <v>85</v>
      </c>
      <c r="AG17" s="106">
        <v>11.9</v>
      </c>
      <c r="AH17" s="106">
        <v>12.8</v>
      </c>
      <c r="AI17" s="106">
        <v>24.7</v>
      </c>
      <c r="AJ17" s="106">
        <v>16.600000000000001</v>
      </c>
      <c r="AK17" s="106">
        <v>41.3</v>
      </c>
      <c r="AL17" s="106">
        <v>16.8</v>
      </c>
      <c r="AM17" s="106">
        <v>58.1</v>
      </c>
      <c r="AN17" s="106">
        <v>11.7</v>
      </c>
      <c r="AO17" s="106">
        <v>4.3</v>
      </c>
      <c r="AP17" s="106">
        <v>16</v>
      </c>
      <c r="AQ17" s="106">
        <v>12.1</v>
      </c>
      <c r="AR17" s="106">
        <v>28.1</v>
      </c>
      <c r="AS17" s="106">
        <v>9.3000000000000007</v>
      </c>
      <c r="AT17" s="106">
        <v>37.4</v>
      </c>
      <c r="AU17" s="106">
        <v>11.1</v>
      </c>
      <c r="AV17" s="106">
        <v>0.2</v>
      </c>
      <c r="AW17" s="106">
        <v>11.3</v>
      </c>
    </row>
    <row r="18" spans="1:49" ht="16" customHeight="1" x14ac:dyDescent="0.3">
      <c r="A18" s="15" t="s">
        <v>286</v>
      </c>
      <c r="B18" s="36">
        <v>2.4</v>
      </c>
      <c r="C18" s="36">
        <v>11</v>
      </c>
      <c r="D18" s="36">
        <v>1</v>
      </c>
      <c r="E18" s="44">
        <v>2</v>
      </c>
      <c r="F18" s="44">
        <v>-0.3</v>
      </c>
      <c r="G18" s="36">
        <v>0.8</v>
      </c>
      <c r="H18" s="36">
        <v>3.5</v>
      </c>
      <c r="I18" s="36">
        <v>0.6</v>
      </c>
      <c r="J18" s="44">
        <v>2.2000000000000002</v>
      </c>
      <c r="K18" s="44">
        <v>0.4</v>
      </c>
      <c r="L18" s="44">
        <v>0.3</v>
      </c>
      <c r="M18" s="44">
        <v>3.5</v>
      </c>
      <c r="N18" s="36">
        <v>39.1</v>
      </c>
      <c r="O18" s="36">
        <v>-8.6</v>
      </c>
      <c r="P18" s="36">
        <v>0.5</v>
      </c>
      <c r="Q18" s="36">
        <v>1</v>
      </c>
      <c r="R18" s="36">
        <v>32</v>
      </c>
      <c r="S18" s="36">
        <v>2</v>
      </c>
      <c r="T18" s="36">
        <v>10.1</v>
      </c>
      <c r="U18" s="36">
        <v>12.1</v>
      </c>
      <c r="V18" s="36">
        <v>3.6999999999999997</v>
      </c>
      <c r="W18" s="36">
        <v>15.8</v>
      </c>
      <c r="X18" s="36">
        <v>-14.600000000000001</v>
      </c>
      <c r="Y18" s="36">
        <v>1.2</v>
      </c>
      <c r="Z18" s="36">
        <v>-32.9</v>
      </c>
      <c r="AA18" s="36">
        <v>-25</v>
      </c>
      <c r="AB18" s="36">
        <v>-57.9</v>
      </c>
      <c r="AC18" s="36">
        <v>-31.6</v>
      </c>
      <c r="AD18" s="106">
        <v>-89.5</v>
      </c>
      <c r="AE18" s="36">
        <v>0.6</v>
      </c>
      <c r="AF18" s="106">
        <v>-89</v>
      </c>
      <c r="AG18" s="106">
        <v>-6</v>
      </c>
      <c r="AH18" s="106">
        <v>-4.8</v>
      </c>
      <c r="AI18" s="106">
        <v>-10.8</v>
      </c>
      <c r="AJ18" s="106">
        <v>-2</v>
      </c>
      <c r="AK18" s="106">
        <v>-12.8</v>
      </c>
      <c r="AL18" s="106">
        <v>0.2</v>
      </c>
      <c r="AM18" s="106">
        <v>-12.6</v>
      </c>
      <c r="AN18" s="106">
        <v>1.7</v>
      </c>
      <c r="AO18" s="106">
        <v>3.3</v>
      </c>
      <c r="AP18" s="106">
        <v>5</v>
      </c>
      <c r="AQ18" s="106">
        <v>20.6</v>
      </c>
      <c r="AR18" s="106">
        <v>25.6</v>
      </c>
      <c r="AS18" s="106">
        <v>3.8</v>
      </c>
      <c r="AT18" s="106">
        <v>29.4</v>
      </c>
      <c r="AU18" s="106">
        <v>0.9</v>
      </c>
      <c r="AV18" s="106">
        <v>6.4</v>
      </c>
      <c r="AW18" s="106">
        <v>7.3</v>
      </c>
    </row>
    <row r="19" spans="1:49" ht="16" customHeight="1" x14ac:dyDescent="0.3">
      <c r="A19" s="32" t="s">
        <v>73</v>
      </c>
      <c r="B19" s="39">
        <f>SUM(B16:B18)+B15</f>
        <v>-458.87243531730655</v>
      </c>
      <c r="C19" s="39">
        <f>C15+SUM(C16:C18)</f>
        <v>-341.80000000000035</v>
      </c>
      <c r="D19" s="39">
        <f>SUM(D16:D18)+D15</f>
        <v>-124.89999999999986</v>
      </c>
      <c r="E19" s="39">
        <f t="shared" ref="E19" si="20">SUM(E16:E18)+E15</f>
        <v>-18.899999999999956</v>
      </c>
      <c r="F19" s="39">
        <v>-72</v>
      </c>
      <c r="G19" s="39">
        <f>SUM(G16:G18)+G15</f>
        <v>4.9999999999998153</v>
      </c>
      <c r="H19" s="39">
        <f>H15+SUM(H16:H18)</f>
        <v>-210.79999999999964</v>
      </c>
      <c r="I19" s="39">
        <f>SUM(I16:I18)+I15</f>
        <v>-61.800000000000004</v>
      </c>
      <c r="J19" s="39">
        <f t="shared" ref="J19" si="21">SUM(J16:J18)+J15</f>
        <v>17.699999999999818</v>
      </c>
      <c r="K19" s="39">
        <v>0.7</v>
      </c>
      <c r="L19" s="39">
        <v>86.2</v>
      </c>
      <c r="M19" s="39">
        <v>42.8</v>
      </c>
      <c r="N19" s="39">
        <f t="shared" ref="N19:R19" si="22">SUM(N15:N18)</f>
        <v>-81.599999999999767</v>
      </c>
      <c r="O19" s="39">
        <f t="shared" si="22"/>
        <v>-108.49999999999994</v>
      </c>
      <c r="P19" s="39">
        <f t="shared" si="22"/>
        <v>-41.899999999999956</v>
      </c>
      <c r="Q19" s="39">
        <f t="shared" si="22"/>
        <v>55.4</v>
      </c>
      <c r="R19" s="39">
        <f t="shared" si="22"/>
        <v>-176.60000000000127</v>
      </c>
      <c r="S19" s="39">
        <f t="shared" ref="S19:AB19" si="23">SUM(S15:S18)</f>
        <v>-45.199999999999818</v>
      </c>
      <c r="T19" s="39">
        <f t="shared" si="23"/>
        <v>95.900000000000446</v>
      </c>
      <c r="U19" s="39">
        <f t="shared" si="23"/>
        <v>50.70000000000018</v>
      </c>
      <c r="V19" s="39">
        <f t="shared" si="23"/>
        <v>91.600000000000648</v>
      </c>
      <c r="W19" s="39">
        <f t="shared" si="23"/>
        <v>142.29999999999947</v>
      </c>
      <c r="X19" s="39">
        <f t="shared" si="23"/>
        <v>197.60000000000147</v>
      </c>
      <c r="Y19" s="39">
        <f t="shared" si="23"/>
        <v>339.9</v>
      </c>
      <c r="Z19" s="39">
        <f t="shared" ref="Z19" si="24">SUM(Z15:Z18)</f>
        <v>76.100000000000165</v>
      </c>
      <c r="AA19" s="39">
        <f t="shared" si="23"/>
        <v>122.99999999999991</v>
      </c>
      <c r="AB19" s="39">
        <f t="shared" si="23"/>
        <v>199.10000000000051</v>
      </c>
      <c r="AC19" s="39">
        <f t="shared" ref="AC19:AI19" si="25">SUM(AC15:AC18)</f>
        <v>50.099999999999902</v>
      </c>
      <c r="AD19" s="246">
        <f t="shared" si="25"/>
        <v>249.2</v>
      </c>
      <c r="AE19" s="39">
        <f t="shared" si="25"/>
        <v>88.799999999999898</v>
      </c>
      <c r="AF19" s="39">
        <f t="shared" si="25"/>
        <v>338.00000000000216</v>
      </c>
      <c r="AG19" s="39">
        <f t="shared" si="25"/>
        <v>-89.199999999999719</v>
      </c>
      <c r="AH19" s="39">
        <f t="shared" si="25"/>
        <v>6.4000000000001842</v>
      </c>
      <c r="AI19" s="39">
        <f t="shared" si="25"/>
        <v>-82.799999999999983</v>
      </c>
      <c r="AJ19" s="39">
        <f t="shared" ref="AJ19:AP19" si="26">SUM(AJ15:AJ18)</f>
        <v>-17.299999999999635</v>
      </c>
      <c r="AK19" s="39">
        <f t="shared" si="26"/>
        <v>-100.09999999999962</v>
      </c>
      <c r="AL19" s="39">
        <f t="shared" si="26"/>
        <v>70.100000000000009</v>
      </c>
      <c r="AM19" s="39">
        <f t="shared" si="26"/>
        <v>-29.999999999999659</v>
      </c>
      <c r="AN19" s="39">
        <f t="shared" si="26"/>
        <v>-26.499999999999822</v>
      </c>
      <c r="AO19" s="39">
        <f t="shared" si="26"/>
        <v>17.200000000000095</v>
      </c>
      <c r="AP19" s="39">
        <f t="shared" si="26"/>
        <v>-9.2999999999992724</v>
      </c>
      <c r="AQ19" s="39">
        <f>SUM(AQ15:AQ18)</f>
        <v>52.999999999999822</v>
      </c>
      <c r="AR19" s="39">
        <f>SUM(AR15:AR18)</f>
        <v>43.699999999999633</v>
      </c>
      <c r="AS19" s="39">
        <f>SUM(AS15:AS18)</f>
        <v>132.10000000000048</v>
      </c>
      <c r="AT19" s="39">
        <f>SUM(AT15:AT18)</f>
        <v>175.79999999999964</v>
      </c>
      <c r="AU19" s="39">
        <f>SUM(AU15:AU18)</f>
        <v>5.0000000000001847</v>
      </c>
      <c r="AV19" s="39">
        <f t="shared" ref="AV19" si="27">SUM(AV15:AV18)</f>
        <v>76.200000000000188</v>
      </c>
      <c r="AW19" s="39">
        <f>SUM(AW15:AW18)</f>
        <v>81.200000000000358</v>
      </c>
    </row>
    <row r="20" spans="1:49" ht="16" customHeight="1" x14ac:dyDescent="0.3">
      <c r="A20" s="15" t="s">
        <v>268</v>
      </c>
      <c r="B20" s="40">
        <v>-24.317253233120823</v>
      </c>
      <c r="C20" s="40">
        <v>-120.5</v>
      </c>
      <c r="D20" s="40">
        <v>-32</v>
      </c>
      <c r="E20" s="84">
        <v>14.6</v>
      </c>
      <c r="F20" s="84">
        <v>-30.6</v>
      </c>
      <c r="G20" s="36">
        <v>23</v>
      </c>
      <c r="H20" s="40">
        <v>-25</v>
      </c>
      <c r="I20" s="40">
        <v>-40.9</v>
      </c>
      <c r="J20" s="84">
        <v>11.4</v>
      </c>
      <c r="K20" s="84">
        <v>-11</v>
      </c>
      <c r="L20" s="84">
        <v>83.1</v>
      </c>
      <c r="M20" s="84">
        <v>42.6</v>
      </c>
      <c r="N20" s="40">
        <v>-26.5</v>
      </c>
      <c r="O20" s="40">
        <v>-7.7</v>
      </c>
      <c r="P20" s="40">
        <v>-4.5999999999999996</v>
      </c>
      <c r="Q20" s="40">
        <v>82.7</v>
      </c>
      <c r="R20" s="40">
        <v>43.9</v>
      </c>
      <c r="S20" s="40">
        <v>-28</v>
      </c>
      <c r="T20" s="40">
        <v>43.2</v>
      </c>
      <c r="U20" s="40">
        <v>15.2</v>
      </c>
      <c r="V20" s="40">
        <v>22.9</v>
      </c>
      <c r="W20" s="40">
        <v>38.1</v>
      </c>
      <c r="X20" s="40">
        <v>51.800000000000004</v>
      </c>
      <c r="Y20" s="40">
        <v>89.9</v>
      </c>
      <c r="Z20" s="40">
        <v>30.6</v>
      </c>
      <c r="AA20" s="40">
        <v>25.8</v>
      </c>
      <c r="AB20" s="40">
        <v>56.4</v>
      </c>
      <c r="AC20" s="40">
        <v>26.2</v>
      </c>
      <c r="AD20" s="247">
        <v>82.6</v>
      </c>
      <c r="AE20" s="36">
        <v>59</v>
      </c>
      <c r="AF20" s="247">
        <v>141.6</v>
      </c>
      <c r="AG20" s="247">
        <v>-12.8</v>
      </c>
      <c r="AH20" s="247">
        <v>1.3</v>
      </c>
      <c r="AI20" s="247">
        <v>-11.5</v>
      </c>
      <c r="AJ20" s="247">
        <v>16.600000000000001</v>
      </c>
      <c r="AK20" s="247">
        <v>5.0999999999999996</v>
      </c>
      <c r="AL20" s="247">
        <v>0.3</v>
      </c>
      <c r="AM20" s="247">
        <v>5.4</v>
      </c>
      <c r="AN20" s="247">
        <v>2.2999999999999998</v>
      </c>
      <c r="AO20" s="247">
        <v>3.7</v>
      </c>
      <c r="AP20" s="247">
        <v>6</v>
      </c>
      <c r="AQ20" s="247">
        <v>19.3</v>
      </c>
      <c r="AR20" s="247">
        <v>25.3</v>
      </c>
      <c r="AS20" s="247">
        <v>19.2</v>
      </c>
      <c r="AT20" s="247">
        <v>44.5</v>
      </c>
      <c r="AU20" s="247">
        <v>3.1</v>
      </c>
      <c r="AV20" s="247">
        <v>18.899999999999999</v>
      </c>
      <c r="AW20" s="247">
        <v>22</v>
      </c>
    </row>
    <row r="21" spans="1:49" ht="16" customHeight="1" thickBot="1" x14ac:dyDescent="0.35">
      <c r="A21" s="33" t="s">
        <v>74</v>
      </c>
      <c r="B21" s="41">
        <f t="shared" ref="B21:J21" si="28">B19-B20</f>
        <v>-434.55518208418573</v>
      </c>
      <c r="C21" s="41">
        <f t="shared" si="28"/>
        <v>-221.30000000000035</v>
      </c>
      <c r="D21" s="41">
        <f t="shared" si="28"/>
        <v>-92.899999999999864</v>
      </c>
      <c r="E21" s="41">
        <f t="shared" si="28"/>
        <v>-33.499999999999957</v>
      </c>
      <c r="F21" s="41">
        <v>-41.4</v>
      </c>
      <c r="G21" s="41">
        <v>-18</v>
      </c>
      <c r="H21" s="41">
        <f t="shared" si="28"/>
        <v>-185.79999999999964</v>
      </c>
      <c r="I21" s="41">
        <f t="shared" si="28"/>
        <v>-20.900000000000006</v>
      </c>
      <c r="J21" s="41">
        <f t="shared" si="28"/>
        <v>6.2999999999998177</v>
      </c>
      <c r="K21" s="41">
        <v>11.7</v>
      </c>
      <c r="L21" s="41">
        <v>3.1</v>
      </c>
      <c r="M21" s="41">
        <v>0.2</v>
      </c>
      <c r="N21" s="41">
        <f t="shared" ref="N21:R21" si="29">N19-N20</f>
        <v>-55.099999999999767</v>
      </c>
      <c r="O21" s="41">
        <f t="shared" si="29"/>
        <v>-100.79999999999994</v>
      </c>
      <c r="P21" s="41">
        <f t="shared" si="29"/>
        <v>-37.299999999999955</v>
      </c>
      <c r="Q21" s="41">
        <f t="shared" si="29"/>
        <v>-27.300000000000004</v>
      </c>
      <c r="R21" s="41">
        <f t="shared" si="29"/>
        <v>-220.50000000000128</v>
      </c>
      <c r="S21" s="41">
        <f t="shared" ref="S21:AB21" si="30">S19-S20</f>
        <v>-17.199999999999818</v>
      </c>
      <c r="T21" s="41">
        <f t="shared" si="30"/>
        <v>52.700000000000443</v>
      </c>
      <c r="U21" s="41">
        <f t="shared" si="30"/>
        <v>35.500000000000185</v>
      </c>
      <c r="V21" s="41">
        <f t="shared" si="30"/>
        <v>68.700000000000642</v>
      </c>
      <c r="W21" s="41">
        <f t="shared" si="30"/>
        <v>104.19999999999948</v>
      </c>
      <c r="X21" s="41">
        <f t="shared" si="30"/>
        <v>145.80000000000146</v>
      </c>
      <c r="Y21" s="41">
        <f t="shared" si="30"/>
        <v>249.99999999999997</v>
      </c>
      <c r="Z21" s="41">
        <f t="shared" ref="Z21" si="31">Z19-Z20</f>
        <v>45.500000000000163</v>
      </c>
      <c r="AA21" s="41">
        <f t="shared" si="30"/>
        <v>97.199999999999918</v>
      </c>
      <c r="AB21" s="41">
        <f t="shared" si="30"/>
        <v>142.7000000000005</v>
      </c>
      <c r="AC21" s="41">
        <f t="shared" ref="AC21:AI21" si="32">AC19-AC20</f>
        <v>23.899999999999903</v>
      </c>
      <c r="AD21" s="248">
        <f t="shared" si="32"/>
        <v>166.6</v>
      </c>
      <c r="AE21" s="41">
        <f t="shared" si="32"/>
        <v>29.799999999999898</v>
      </c>
      <c r="AF21" s="41">
        <f t="shared" si="32"/>
        <v>196.40000000000217</v>
      </c>
      <c r="AG21" s="41">
        <f t="shared" si="32"/>
        <v>-76.399999999999721</v>
      </c>
      <c r="AH21" s="41">
        <f t="shared" si="32"/>
        <v>5.1000000000001844</v>
      </c>
      <c r="AI21" s="41">
        <f t="shared" si="32"/>
        <v>-71.299999999999983</v>
      </c>
      <c r="AJ21" s="41">
        <f t="shared" ref="AJ21:AP21" si="33">AJ19-AJ20</f>
        <v>-33.899999999999636</v>
      </c>
      <c r="AK21" s="41">
        <f t="shared" si="33"/>
        <v>-105.19999999999962</v>
      </c>
      <c r="AL21" s="41">
        <f t="shared" si="33"/>
        <v>69.800000000000011</v>
      </c>
      <c r="AM21" s="41">
        <f t="shared" si="33"/>
        <v>-35.399999999999658</v>
      </c>
      <c r="AN21" s="41">
        <f t="shared" si="33"/>
        <v>-28.799999999999823</v>
      </c>
      <c r="AO21" s="41">
        <f t="shared" si="33"/>
        <v>13.500000000000096</v>
      </c>
      <c r="AP21" s="41">
        <f t="shared" si="33"/>
        <v>-15.299999999999272</v>
      </c>
      <c r="AQ21" s="41">
        <f t="shared" ref="AQ21:AW21" si="34">AQ19-AQ20</f>
        <v>33.699999999999818</v>
      </c>
      <c r="AR21" s="41">
        <f t="shared" si="34"/>
        <v>18.399999999999633</v>
      </c>
      <c r="AS21" s="41">
        <f t="shared" si="34"/>
        <v>112.90000000000047</v>
      </c>
      <c r="AT21" s="41">
        <f t="shared" si="34"/>
        <v>131.29999999999964</v>
      </c>
      <c r="AU21" s="41">
        <f t="shared" si="34"/>
        <v>1.9000000000001847</v>
      </c>
      <c r="AV21" s="41">
        <f t="shared" si="34"/>
        <v>57.300000000000189</v>
      </c>
      <c r="AW21" s="41">
        <f t="shared" si="34"/>
        <v>59.200000000000358</v>
      </c>
    </row>
    <row r="22" spans="1:49" ht="16" hidden="1" customHeight="1" outlineLevel="1" thickTop="1" x14ac:dyDescent="0.3">
      <c r="A22" s="175" t="s">
        <v>75</v>
      </c>
      <c r="B22" s="176">
        <v>-0.4</v>
      </c>
      <c r="C22" s="176">
        <v>0</v>
      </c>
      <c r="D22" s="176">
        <v>-1.9684008182879899E-4</v>
      </c>
      <c r="E22" s="177">
        <v>0</v>
      </c>
      <c r="F22" s="177">
        <v>0</v>
      </c>
      <c r="G22" s="177">
        <v>0</v>
      </c>
      <c r="H22" s="176">
        <v>0</v>
      </c>
      <c r="I22" s="176">
        <v>0</v>
      </c>
      <c r="J22" s="177">
        <v>0</v>
      </c>
      <c r="K22" s="177">
        <v>0</v>
      </c>
      <c r="L22" s="177">
        <v>0</v>
      </c>
      <c r="M22" s="177">
        <v>0</v>
      </c>
      <c r="N22" s="176">
        <v>0</v>
      </c>
      <c r="O22" s="176">
        <v>0</v>
      </c>
      <c r="P22" s="176">
        <v>0</v>
      </c>
      <c r="Q22" s="176">
        <v>0</v>
      </c>
      <c r="R22" s="176">
        <v>0</v>
      </c>
      <c r="S22" s="176">
        <v>0</v>
      </c>
      <c r="T22" s="176">
        <v>0</v>
      </c>
      <c r="U22" s="176">
        <v>0</v>
      </c>
      <c r="V22" s="176">
        <v>0</v>
      </c>
      <c r="W22" s="176"/>
      <c r="X22" s="176">
        <v>0</v>
      </c>
      <c r="Y22" s="176">
        <v>0</v>
      </c>
      <c r="Z22" s="176">
        <v>0</v>
      </c>
      <c r="AA22" s="176">
        <v>0</v>
      </c>
      <c r="AB22" s="176">
        <v>0</v>
      </c>
      <c r="AC22" s="176">
        <v>0</v>
      </c>
      <c r="AD22" s="176">
        <v>0</v>
      </c>
      <c r="AE22" s="176">
        <v>0</v>
      </c>
      <c r="AF22" s="176">
        <v>0</v>
      </c>
      <c r="AG22" s="176">
        <v>0</v>
      </c>
      <c r="AH22" s="176">
        <v>0</v>
      </c>
      <c r="AI22" s="176">
        <v>0</v>
      </c>
      <c r="AJ22" s="176">
        <v>0</v>
      </c>
      <c r="AK22" s="176">
        <v>0</v>
      </c>
      <c r="AL22" s="176">
        <v>0</v>
      </c>
      <c r="AM22" s="176">
        <v>0</v>
      </c>
      <c r="AN22" s="176">
        <v>0</v>
      </c>
      <c r="AO22" s="176">
        <v>0</v>
      </c>
      <c r="AP22" s="176">
        <v>0</v>
      </c>
      <c r="AQ22" s="176">
        <v>0</v>
      </c>
      <c r="AR22" s="176">
        <v>0</v>
      </c>
      <c r="AS22" s="176">
        <v>0</v>
      </c>
      <c r="AT22" s="176">
        <v>0</v>
      </c>
      <c r="AU22" s="176">
        <v>0</v>
      </c>
      <c r="AV22" s="176">
        <v>0</v>
      </c>
      <c r="AW22" s="176">
        <v>0</v>
      </c>
    </row>
    <row r="23" spans="1:49" ht="16" hidden="1" customHeight="1" outlineLevel="1" thickBot="1" x14ac:dyDescent="0.35">
      <c r="A23" s="33" t="s">
        <v>76</v>
      </c>
      <c r="B23" s="41">
        <f>B21-B22</f>
        <v>-434.15518208418575</v>
      </c>
      <c r="C23" s="41">
        <f t="shared" ref="C23:O23" si="35">C21-C22</f>
        <v>-221.30000000000035</v>
      </c>
      <c r="D23" s="41">
        <f t="shared" si="35"/>
        <v>-92.899803159918036</v>
      </c>
      <c r="E23" s="41">
        <f t="shared" si="35"/>
        <v>-33.499999999999957</v>
      </c>
      <c r="F23" s="41">
        <f t="shared" ref="F23:G23" si="36">F21-F22</f>
        <v>-41.4</v>
      </c>
      <c r="G23" s="41">
        <f t="shared" si="36"/>
        <v>-18</v>
      </c>
      <c r="H23" s="41">
        <f t="shared" si="35"/>
        <v>-185.79999999999964</v>
      </c>
      <c r="I23" s="41">
        <f t="shared" si="35"/>
        <v>-20.900000000000006</v>
      </c>
      <c r="J23" s="41">
        <f t="shared" si="35"/>
        <v>6.2999999999998177</v>
      </c>
      <c r="K23" s="41">
        <f t="shared" si="35"/>
        <v>11.7</v>
      </c>
      <c r="L23" s="41">
        <f t="shared" si="35"/>
        <v>3.1</v>
      </c>
      <c r="M23" s="41">
        <f t="shared" si="35"/>
        <v>0.2</v>
      </c>
      <c r="N23" s="41">
        <f t="shared" si="35"/>
        <v>-55.099999999999767</v>
      </c>
      <c r="O23" s="41">
        <f t="shared" si="35"/>
        <v>-100.79999999999994</v>
      </c>
      <c r="P23" s="41">
        <f t="shared" ref="P23" si="37">P21-P22</f>
        <v>-37.299999999999955</v>
      </c>
      <c r="Q23" s="41">
        <f t="shared" ref="Q23:R23" si="38">Q21-Q22</f>
        <v>-27.300000000000004</v>
      </c>
      <c r="R23" s="41">
        <f t="shared" si="38"/>
        <v>-220.50000000000128</v>
      </c>
      <c r="S23" s="41">
        <f t="shared" ref="S23:AB23" si="39">S21-S22</f>
        <v>-17.199999999999818</v>
      </c>
      <c r="T23" s="41">
        <f t="shared" si="39"/>
        <v>52.700000000000443</v>
      </c>
      <c r="U23" s="41">
        <f t="shared" si="39"/>
        <v>35.500000000000185</v>
      </c>
      <c r="V23" s="41">
        <f t="shared" si="39"/>
        <v>68.700000000000642</v>
      </c>
      <c r="W23" s="41"/>
      <c r="X23" s="41">
        <f t="shared" si="39"/>
        <v>145.80000000000146</v>
      </c>
      <c r="Y23" s="41">
        <f t="shared" si="39"/>
        <v>249.99999999999997</v>
      </c>
      <c r="Z23" s="41">
        <f t="shared" ref="Z23" si="40">Z21-Z22</f>
        <v>45.500000000000163</v>
      </c>
      <c r="AA23" s="41">
        <f t="shared" si="39"/>
        <v>97.199999999999918</v>
      </c>
      <c r="AB23" s="41">
        <f t="shared" si="39"/>
        <v>142.7000000000005</v>
      </c>
      <c r="AC23" s="41">
        <f t="shared" ref="AC23:AK23" si="41">AC21-AC22</f>
        <v>23.899999999999903</v>
      </c>
      <c r="AD23" s="41">
        <f t="shared" si="41"/>
        <v>166.6</v>
      </c>
      <c r="AE23" s="41">
        <f t="shared" si="41"/>
        <v>29.799999999999898</v>
      </c>
      <c r="AF23" s="41">
        <f t="shared" si="41"/>
        <v>196.40000000000217</v>
      </c>
      <c r="AG23" s="41">
        <f t="shared" si="41"/>
        <v>-76.399999999999721</v>
      </c>
      <c r="AH23" s="41">
        <f t="shared" si="41"/>
        <v>5.1000000000001844</v>
      </c>
      <c r="AI23" s="41">
        <f t="shared" si="41"/>
        <v>-71.299999999999983</v>
      </c>
      <c r="AJ23" s="41">
        <f t="shared" si="41"/>
        <v>-33.899999999999636</v>
      </c>
      <c r="AK23" s="41">
        <f t="shared" si="41"/>
        <v>-105.19999999999962</v>
      </c>
      <c r="AL23" s="41">
        <f t="shared" ref="AL23:AM23" si="42">AL21-AL22</f>
        <v>69.800000000000011</v>
      </c>
      <c r="AM23" s="41">
        <f t="shared" si="42"/>
        <v>-35.399999999999658</v>
      </c>
      <c r="AN23" s="41">
        <f t="shared" ref="AN23:AO23" si="43">AN21-AN22</f>
        <v>-28.799999999999823</v>
      </c>
      <c r="AO23" s="41">
        <f t="shared" si="43"/>
        <v>13.500000000000096</v>
      </c>
      <c r="AP23" s="41">
        <f t="shared" ref="AP23:AQ23" si="44">AP21-AP22</f>
        <v>-15.299999999999272</v>
      </c>
      <c r="AQ23" s="41">
        <f t="shared" si="44"/>
        <v>33.699999999999818</v>
      </c>
      <c r="AR23" s="41">
        <f t="shared" ref="AR23:AS23" si="45">AR21-AR22</f>
        <v>18.399999999999633</v>
      </c>
      <c r="AS23" s="41">
        <f t="shared" si="45"/>
        <v>112.90000000000047</v>
      </c>
      <c r="AT23" s="41">
        <f t="shared" ref="AT23:AW23" si="46">AT21-AT22</f>
        <v>131.29999999999964</v>
      </c>
      <c r="AU23" s="41">
        <f t="shared" si="46"/>
        <v>1.9000000000001847</v>
      </c>
      <c r="AV23" s="41">
        <f t="shared" si="46"/>
        <v>57.300000000000189</v>
      </c>
      <c r="AW23" s="41">
        <f t="shared" si="46"/>
        <v>59.200000000000358</v>
      </c>
    </row>
    <row r="24" spans="1:49" ht="16" customHeight="1" collapsed="1" thickTop="1" x14ac:dyDescent="0.3">
      <c r="A24" s="15"/>
      <c r="B24" s="117"/>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265"/>
      <c r="AJ24" s="44"/>
      <c r="AK24" s="265"/>
      <c r="AL24" s="44"/>
      <c r="AM24" s="265"/>
      <c r="AN24" s="44"/>
      <c r="AO24" s="44"/>
      <c r="AP24" s="44"/>
      <c r="AQ24" s="44"/>
      <c r="AR24" s="44"/>
      <c r="AS24" s="44"/>
      <c r="AT24" s="44"/>
      <c r="AU24" s="44"/>
      <c r="AV24" s="44"/>
      <c r="AW24" s="44"/>
    </row>
    <row r="25" spans="1:49" ht="16" customHeight="1" x14ac:dyDescent="0.3">
      <c r="A25" s="42" t="s">
        <v>77</v>
      </c>
      <c r="B25" s="117"/>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265"/>
      <c r="AJ25" s="44"/>
      <c r="AK25" s="265"/>
      <c r="AL25" s="44"/>
      <c r="AM25" s="265"/>
      <c r="AN25" s="44"/>
      <c r="AO25" s="44"/>
      <c r="AP25" s="44"/>
      <c r="AQ25" s="44"/>
      <c r="AR25" s="44"/>
      <c r="AS25" s="44"/>
      <c r="AT25" s="44"/>
      <c r="AU25" s="44"/>
      <c r="AV25" s="44"/>
      <c r="AW25" s="44"/>
    </row>
    <row r="26" spans="1:49" ht="28" x14ac:dyDescent="0.3">
      <c r="A26" s="116" t="s">
        <v>78</v>
      </c>
      <c r="B26" s="118">
        <f t="shared" ref="B26:I26" si="47">B23/B27</f>
        <v>-3.0704043994638313</v>
      </c>
      <c r="C26" s="105">
        <f t="shared" si="47"/>
        <v>-1.537873523280058</v>
      </c>
      <c r="D26" s="105">
        <f t="shared" si="47"/>
        <v>-0.639465413090613</v>
      </c>
      <c r="E26" s="105">
        <f>E23/E27</f>
        <v>-0.22992450240219603</v>
      </c>
      <c r="F26" s="105">
        <v>-0.23</v>
      </c>
      <c r="G26" s="105">
        <f t="shared" si="47"/>
        <v>-8.6124401913875603E-2</v>
      </c>
      <c r="H26" s="105">
        <f t="shared" si="47"/>
        <v>-1.0852803738317738</v>
      </c>
      <c r="I26" s="105">
        <f t="shared" si="47"/>
        <v>-9.6483464972671212E-2</v>
      </c>
      <c r="J26" s="105">
        <f>J23/J27</f>
        <v>2.9045643153526129E-2</v>
      </c>
      <c r="K26" s="105">
        <v>0.05</v>
      </c>
      <c r="L26" s="105">
        <f t="shared" ref="L26:M26" si="48">L23/L27</f>
        <v>1.4135886912904697E-2</v>
      </c>
      <c r="M26" s="105">
        <f t="shared" si="48"/>
        <v>9.1869545245751045E-4</v>
      </c>
      <c r="N26" s="105">
        <v>-0.25</v>
      </c>
      <c r="O26" s="105">
        <v>-0.46</v>
      </c>
      <c r="P26" s="105">
        <v>-0.17</v>
      </c>
      <c r="Q26" s="105">
        <v>-0.12</v>
      </c>
      <c r="R26" s="105">
        <v>-1</v>
      </c>
      <c r="S26" s="105">
        <v>-0.08</v>
      </c>
      <c r="T26" s="105">
        <v>0.24</v>
      </c>
      <c r="U26" s="105">
        <v>0.16</v>
      </c>
      <c r="V26" s="105">
        <v>0.31</v>
      </c>
      <c r="W26" s="105">
        <v>0.47</v>
      </c>
      <c r="X26" s="105">
        <v>0.65000000000000013</v>
      </c>
      <c r="Y26" s="105">
        <v>1.1200000000000001</v>
      </c>
      <c r="Z26" s="105">
        <v>0.202492211838006</v>
      </c>
      <c r="AA26" s="105">
        <v>0.43</v>
      </c>
      <c r="AB26" s="105">
        <v>0.63</v>
      </c>
      <c r="AC26" s="105">
        <v>0.10589277802392601</v>
      </c>
      <c r="AD26" s="105">
        <v>0.73945849977807399</v>
      </c>
      <c r="AE26" s="105">
        <v>0.13</v>
      </c>
      <c r="AF26" s="105">
        <v>0.87</v>
      </c>
      <c r="AG26" s="105">
        <v>-0.34</v>
      </c>
      <c r="AH26" s="264">
        <v>0.02</v>
      </c>
      <c r="AI26" s="299">
        <v>-0.31</v>
      </c>
      <c r="AJ26" s="264">
        <v>-0.149207746478873</v>
      </c>
      <c r="AK26" s="299">
        <v>-0.46364037020714</v>
      </c>
      <c r="AL26" s="264">
        <v>0.31</v>
      </c>
      <c r="AM26" s="299">
        <v>-0.16</v>
      </c>
      <c r="AN26" s="105">
        <v>-0.13</v>
      </c>
      <c r="AO26" s="105">
        <v>0.06</v>
      </c>
      <c r="AP26" s="105">
        <v>-7.0000000000000007E-2</v>
      </c>
      <c r="AQ26" s="105">
        <v>0.15</v>
      </c>
      <c r="AR26" s="105">
        <v>0.08</v>
      </c>
      <c r="AS26" s="105">
        <v>0.49</v>
      </c>
      <c r="AT26" s="105">
        <v>0.56999999999999995</v>
      </c>
      <c r="AU26" s="105">
        <v>0.01</v>
      </c>
      <c r="AV26" s="105">
        <v>0.25</v>
      </c>
      <c r="AW26" s="105">
        <v>0.26</v>
      </c>
    </row>
    <row r="27" spans="1:49" ht="28" x14ac:dyDescent="0.3">
      <c r="A27" s="116" t="s">
        <v>236</v>
      </c>
      <c r="B27" s="93">
        <v>141.4</v>
      </c>
      <c r="C27" s="106">
        <v>143.9</v>
      </c>
      <c r="D27" s="106">
        <v>145.27729140333352</v>
      </c>
      <c r="E27" s="106">
        <v>145.69999999999999</v>
      </c>
      <c r="F27" s="106">
        <v>184</v>
      </c>
      <c r="G27" s="106">
        <v>209</v>
      </c>
      <c r="H27" s="106">
        <v>171.2</v>
      </c>
      <c r="I27" s="106">
        <v>216.61742772111157</v>
      </c>
      <c r="J27" s="106">
        <v>216.9</v>
      </c>
      <c r="K27" s="106">
        <v>218</v>
      </c>
      <c r="L27" s="106">
        <v>219.3</v>
      </c>
      <c r="M27" s="106">
        <v>217.7</v>
      </c>
      <c r="N27" s="106">
        <v>219.9</v>
      </c>
      <c r="O27" s="106">
        <v>220.4</v>
      </c>
      <c r="P27" s="106">
        <v>221.1</v>
      </c>
      <c r="Q27" s="106">
        <v>221.7</v>
      </c>
      <c r="R27" s="106">
        <v>220.8</v>
      </c>
      <c r="S27" s="106">
        <v>222.3</v>
      </c>
      <c r="T27" s="106">
        <v>223</v>
      </c>
      <c r="U27" s="106">
        <v>222.7</v>
      </c>
      <c r="V27" s="106">
        <v>223.3</v>
      </c>
      <c r="W27" s="106">
        <v>222.9</v>
      </c>
      <c r="X27" s="106">
        <v>223.5</v>
      </c>
      <c r="Y27" s="106">
        <v>223</v>
      </c>
      <c r="Z27" s="106">
        <v>224.7</v>
      </c>
      <c r="AA27" s="106">
        <v>225.6</v>
      </c>
      <c r="AB27" s="106">
        <v>225.1</v>
      </c>
      <c r="AC27" s="106">
        <v>225.7</v>
      </c>
      <c r="AD27" s="106">
        <v>225.3</v>
      </c>
      <c r="AE27" s="106">
        <v>225.8</v>
      </c>
      <c r="AF27" s="106">
        <v>225.4</v>
      </c>
      <c r="AG27" s="106">
        <v>226.2</v>
      </c>
      <c r="AH27" s="257">
        <v>227.1</v>
      </c>
      <c r="AI27" s="266">
        <v>226.7</v>
      </c>
      <c r="AJ27" s="257">
        <v>227.2</v>
      </c>
      <c r="AK27" s="266">
        <v>226.9</v>
      </c>
      <c r="AL27" s="257">
        <v>227.2</v>
      </c>
      <c r="AM27" s="266">
        <v>226.9</v>
      </c>
      <c r="AN27" s="106">
        <v>227.9</v>
      </c>
      <c r="AO27" s="106">
        <v>229</v>
      </c>
      <c r="AP27" s="106">
        <v>228.5</v>
      </c>
      <c r="AQ27" s="106">
        <v>229.3</v>
      </c>
      <c r="AR27" s="106">
        <v>228.7</v>
      </c>
      <c r="AS27" s="106">
        <v>229.5</v>
      </c>
      <c r="AT27" s="106">
        <v>228.9</v>
      </c>
      <c r="AU27" s="106">
        <v>230.4</v>
      </c>
      <c r="AV27" s="106">
        <v>231.4</v>
      </c>
      <c r="AW27" s="106">
        <v>230.9</v>
      </c>
    </row>
    <row r="28" spans="1:49" ht="16" customHeight="1" x14ac:dyDescent="0.3">
      <c r="A28" s="42" t="s">
        <v>79</v>
      </c>
      <c r="B28" s="93"/>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257"/>
      <c r="AI28" s="266"/>
      <c r="AJ28" s="257"/>
      <c r="AK28" s="266"/>
      <c r="AL28" s="257"/>
      <c r="AM28" s="266"/>
      <c r="AN28" s="106"/>
      <c r="AO28" s="106"/>
      <c r="AP28" s="106"/>
      <c r="AQ28" s="106"/>
      <c r="AR28" s="106"/>
      <c r="AS28" s="106"/>
      <c r="AT28" s="106"/>
      <c r="AU28" s="106"/>
      <c r="AV28" s="106"/>
      <c r="AW28" s="106"/>
    </row>
    <row r="29" spans="1:49" ht="28" x14ac:dyDescent="0.3">
      <c r="A29" s="116" t="s">
        <v>80</v>
      </c>
      <c r="B29" s="118">
        <f>B23/B30</f>
        <v>-3.0704043994638313</v>
      </c>
      <c r="C29" s="105">
        <f t="shared" ref="C29:I29" si="49">C23/C30</f>
        <v>-1.537873523280058</v>
      </c>
      <c r="D29" s="105">
        <f t="shared" si="49"/>
        <v>-0.639465413090613</v>
      </c>
      <c r="E29" s="105">
        <f>E23/E30</f>
        <v>-0.22992450240219603</v>
      </c>
      <c r="F29" s="105">
        <v>-0.23</v>
      </c>
      <c r="G29" s="105">
        <f t="shared" si="49"/>
        <v>-8.6124401913875603E-2</v>
      </c>
      <c r="H29" s="105">
        <f t="shared" si="49"/>
        <v>-1.0852803738317738</v>
      </c>
      <c r="I29" s="105">
        <f t="shared" si="49"/>
        <v>-9.6483464972671212E-2</v>
      </c>
      <c r="J29" s="105">
        <f>J23/J30</f>
        <v>2.8024911032027658E-2</v>
      </c>
      <c r="K29" s="105">
        <v>0.05</v>
      </c>
      <c r="L29" s="105">
        <f t="shared" ref="L29:M29" si="50">L23/L30</f>
        <v>1.3802315227070348E-2</v>
      </c>
      <c r="M29" s="105">
        <f t="shared" si="50"/>
        <v>8.9086859688195994E-4</v>
      </c>
      <c r="N29" s="105">
        <v>-0.25</v>
      </c>
      <c r="O29" s="105">
        <v>-0.46</v>
      </c>
      <c r="P29" s="105">
        <v>-0.17</v>
      </c>
      <c r="Q29" s="105">
        <v>-0.12</v>
      </c>
      <c r="R29" s="105">
        <v>-1</v>
      </c>
      <c r="S29" s="105">
        <v>-0.08</v>
      </c>
      <c r="T29" s="105">
        <v>0.23</v>
      </c>
      <c r="U29" s="105">
        <v>0.16</v>
      </c>
      <c r="V29" s="105">
        <v>0.3</v>
      </c>
      <c r="W29" s="105">
        <v>0.46</v>
      </c>
      <c r="X29" s="105">
        <v>0.64000000000000012</v>
      </c>
      <c r="Y29" s="105">
        <v>1.1000000000000001</v>
      </c>
      <c r="Z29" s="105">
        <v>0.198603230030554</v>
      </c>
      <c r="AA29" s="105">
        <v>0.43</v>
      </c>
      <c r="AB29" s="105">
        <v>0.62</v>
      </c>
      <c r="AC29" s="105">
        <v>0.105054945054945</v>
      </c>
      <c r="AD29" s="105">
        <v>0.72974156811213298</v>
      </c>
      <c r="AE29" s="105">
        <v>0.13</v>
      </c>
      <c r="AF29" s="105">
        <v>0.86</v>
      </c>
      <c r="AG29" s="105">
        <v>-0.34</v>
      </c>
      <c r="AH29" s="264">
        <v>0.02</v>
      </c>
      <c r="AI29" s="299">
        <v>-0.31</v>
      </c>
      <c r="AJ29" s="264">
        <v>-0.149207746478873</v>
      </c>
      <c r="AK29" s="299">
        <v>-0.46364037020714</v>
      </c>
      <c r="AL29" s="264">
        <v>0.3</v>
      </c>
      <c r="AM29" s="299">
        <v>-0.16</v>
      </c>
      <c r="AN29" s="105">
        <v>-0.13</v>
      </c>
      <c r="AO29" s="105">
        <v>0.06</v>
      </c>
      <c r="AP29" s="105">
        <v>-7.0000000000000007E-2</v>
      </c>
      <c r="AQ29" s="105">
        <v>0.14000000000000001</v>
      </c>
      <c r="AR29" s="105">
        <v>0.08</v>
      </c>
      <c r="AS29" s="105">
        <v>0.48</v>
      </c>
      <c r="AT29" s="105">
        <v>0.56000000000000005</v>
      </c>
      <c r="AU29" s="105">
        <v>0.01</v>
      </c>
      <c r="AV29" s="105">
        <v>0.25</v>
      </c>
      <c r="AW29" s="105">
        <v>0.25</v>
      </c>
    </row>
    <row r="30" spans="1:49" ht="28" x14ac:dyDescent="0.3">
      <c r="A30" s="193" t="s">
        <v>237</v>
      </c>
      <c r="B30" s="119">
        <v>141.4</v>
      </c>
      <c r="C30" s="120">
        <v>143.9</v>
      </c>
      <c r="D30" s="120">
        <v>145.27729140333352</v>
      </c>
      <c r="E30" s="120">
        <v>145.69999999999999</v>
      </c>
      <c r="F30" s="120">
        <v>184</v>
      </c>
      <c r="G30" s="120">
        <v>209</v>
      </c>
      <c r="H30" s="120">
        <v>171.2</v>
      </c>
      <c r="I30" s="120">
        <v>216.61742772111157</v>
      </c>
      <c r="J30" s="120">
        <v>224.8</v>
      </c>
      <c r="K30" s="120">
        <v>224.5</v>
      </c>
      <c r="L30" s="120">
        <v>224.6</v>
      </c>
      <c r="M30" s="120">
        <v>224.5</v>
      </c>
      <c r="N30" s="120">
        <v>219.9</v>
      </c>
      <c r="O30" s="120">
        <v>220.4</v>
      </c>
      <c r="P30" s="120">
        <v>221.1</v>
      </c>
      <c r="Q30" s="120">
        <v>221.7</v>
      </c>
      <c r="R30" s="120">
        <v>220.8</v>
      </c>
      <c r="S30" s="120">
        <v>222.3</v>
      </c>
      <c r="T30" s="120">
        <v>226.3</v>
      </c>
      <c r="U30" s="120">
        <v>225.1</v>
      </c>
      <c r="V30" s="120">
        <v>227</v>
      </c>
      <c r="W30" s="120">
        <v>225.8</v>
      </c>
      <c r="X30" s="120">
        <v>228.7</v>
      </c>
      <c r="Y30" s="120">
        <v>226.5</v>
      </c>
      <c r="Z30" s="120">
        <v>229.1</v>
      </c>
      <c r="AA30" s="120">
        <v>228</v>
      </c>
      <c r="AB30" s="120">
        <v>228.6</v>
      </c>
      <c r="AC30" s="120">
        <v>227.5</v>
      </c>
      <c r="AD30" s="120">
        <v>228.3</v>
      </c>
      <c r="AE30" s="120">
        <v>226.5</v>
      </c>
      <c r="AF30" s="120">
        <v>228</v>
      </c>
      <c r="AG30" s="120">
        <v>226.2</v>
      </c>
      <c r="AH30" s="258">
        <v>227.1</v>
      </c>
      <c r="AI30" s="267">
        <v>226.7</v>
      </c>
      <c r="AJ30" s="258">
        <v>227.2</v>
      </c>
      <c r="AK30" s="267">
        <v>226.9</v>
      </c>
      <c r="AL30" s="258">
        <v>228.9</v>
      </c>
      <c r="AM30" s="267">
        <v>226.9</v>
      </c>
      <c r="AN30" s="120">
        <v>227.9</v>
      </c>
      <c r="AO30" s="120">
        <v>231.5</v>
      </c>
      <c r="AP30" s="120">
        <v>228.5</v>
      </c>
      <c r="AQ30" s="120">
        <v>233.4</v>
      </c>
      <c r="AR30" s="120">
        <v>232.1</v>
      </c>
      <c r="AS30" s="120">
        <v>234.6</v>
      </c>
      <c r="AT30" s="120">
        <v>232.8</v>
      </c>
      <c r="AU30" s="120">
        <v>232.3</v>
      </c>
      <c r="AV30" s="120">
        <v>232.4</v>
      </c>
      <c r="AW30" s="120">
        <v>232.4</v>
      </c>
    </row>
    <row r="31" spans="1:49" ht="16" customHeight="1" x14ac:dyDescent="0.3">
      <c r="A31" s="42"/>
    </row>
    <row r="32" spans="1:49" ht="16" customHeight="1" x14ac:dyDescent="0.3">
      <c r="A32" s="425" t="s">
        <v>81</v>
      </c>
      <c r="B32" s="425"/>
      <c r="C32" s="425"/>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425"/>
      <c r="AL32" s="425"/>
      <c r="AM32" s="425"/>
      <c r="AN32" s="425"/>
      <c r="AO32" s="425"/>
      <c r="AP32" s="425"/>
      <c r="AQ32" s="425"/>
      <c r="AR32" s="425"/>
      <c r="AS32" s="425"/>
      <c r="AT32" s="425"/>
      <c r="AU32" s="425"/>
      <c r="AV32" s="425"/>
      <c r="AW32" s="425"/>
    </row>
    <row r="33" spans="1:49" ht="16" customHeight="1" x14ac:dyDescent="0.3">
      <c r="A33" s="425"/>
      <c r="B33" s="425"/>
      <c r="C33" s="425"/>
      <c r="D33" s="425"/>
      <c r="E33" s="425"/>
      <c r="F33" s="425"/>
      <c r="G33" s="425"/>
      <c r="H33" s="425"/>
      <c r="I33" s="425"/>
      <c r="J33" s="425"/>
      <c r="K33" s="425"/>
      <c r="L33" s="425"/>
      <c r="M33" s="425"/>
      <c r="N33" s="425"/>
      <c r="O33" s="425"/>
      <c r="P33" s="425"/>
      <c r="Q33" s="425"/>
      <c r="R33" s="425"/>
      <c r="S33" s="425"/>
      <c r="T33" s="425"/>
      <c r="U33" s="425"/>
      <c r="V33" s="425"/>
      <c r="W33" s="425"/>
      <c r="X33" s="425"/>
      <c r="Y33" s="425"/>
      <c r="Z33" s="425"/>
      <c r="AA33" s="425"/>
      <c r="AB33" s="425"/>
      <c r="AC33" s="425"/>
      <c r="AD33" s="425"/>
      <c r="AE33" s="425"/>
      <c r="AF33" s="425"/>
      <c r="AG33" s="425"/>
      <c r="AH33" s="425"/>
      <c r="AI33" s="425"/>
      <c r="AJ33" s="425"/>
      <c r="AK33" s="425"/>
      <c r="AL33" s="425"/>
      <c r="AM33" s="425"/>
      <c r="AN33" s="425"/>
      <c r="AO33" s="425"/>
      <c r="AP33" s="425"/>
      <c r="AQ33" s="425"/>
      <c r="AR33" s="425"/>
      <c r="AS33" s="425"/>
      <c r="AT33" s="425"/>
      <c r="AU33" s="425"/>
      <c r="AV33" s="425"/>
      <c r="AW33" s="425"/>
    </row>
    <row r="34" spans="1:49" x14ac:dyDescent="0.3">
      <c r="L34" s="207"/>
    </row>
  </sheetData>
  <mergeCells count="1">
    <mergeCell ref="A32:AW33"/>
  </mergeCells>
  <pageMargins left="0.25" right="0.25" top="0.75" bottom="0.75" header="0.3" footer="0.3"/>
  <pageSetup scale="83" orientation="landscape" r:id="rId1"/>
  <ignoredErrors>
    <ignoredError sqref="H19:J19 C19:E1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K76"/>
  <sheetViews>
    <sheetView showGridLines="0" zoomScale="80" zoomScaleNormal="80" workbookViewId="0">
      <pane xSplit="1" ySplit="4" topLeftCell="AC5" activePane="bottomRight" state="frozen"/>
      <selection activeCell="A14" sqref="A14"/>
      <selection pane="topRight" activeCell="A14" sqref="A14"/>
      <selection pane="bottomLeft" activeCell="A14" sqref="A14"/>
      <selection pane="bottomRight" activeCell="A14" sqref="A14"/>
    </sheetView>
  </sheetViews>
  <sheetFormatPr defaultColWidth="8.7265625" defaultRowHeight="14" outlineLevelRow="1" outlineLevelCol="1" x14ac:dyDescent="0.3"/>
  <cols>
    <col min="1" max="1" width="89.54296875" style="1" bestFit="1" customWidth="1"/>
    <col min="2" max="5" width="23.7265625" style="1" hidden="1" customWidth="1" outlineLevel="1"/>
    <col min="6" max="6" width="23.7265625" style="1" hidden="1" customWidth="1" outlineLevel="1" collapsed="1"/>
    <col min="7" max="9" width="23.7265625" style="1" hidden="1" customWidth="1" outlineLevel="1"/>
    <col min="10" max="11" width="23.7265625" style="1" hidden="1" customWidth="1" outlineLevel="1" collapsed="1"/>
    <col min="12" max="12" width="23.7265625" style="1" hidden="1" customWidth="1" outlineLevel="1"/>
    <col min="13" max="13" width="23.7265625" style="1" hidden="1" customWidth="1" outlineLevel="1" collapsed="1"/>
    <col min="14" max="26" width="23.7265625" style="1" hidden="1" customWidth="1" outlineLevel="1"/>
    <col min="27" max="27" width="24.1796875" style="1" hidden="1" customWidth="1" outlineLevel="1"/>
    <col min="28" max="28" width="23.7265625" style="1" hidden="1" customWidth="1" outlineLevel="1"/>
    <col min="29" max="29" width="23.7265625" style="1" customWidth="1" collapsed="1"/>
    <col min="30" max="30" width="23.7265625" style="1" hidden="1" customWidth="1" outlineLevel="1"/>
    <col min="31" max="32" width="24.1796875" style="1" hidden="1" customWidth="1" outlineLevel="1"/>
    <col min="33" max="33" width="24.1796875" style="1" customWidth="1" collapsed="1"/>
    <col min="34" max="34" width="8.7265625" style="1"/>
    <col min="35" max="35" width="24.1796875" style="1" customWidth="1" collapsed="1"/>
    <col min="36" max="16384" width="8.7265625" style="1"/>
  </cols>
  <sheetData>
    <row r="1" spans="1:37" ht="16" customHeight="1" x14ac:dyDescent="0.3">
      <c r="A1" s="10" t="s">
        <v>82</v>
      </c>
      <c r="B1" s="10"/>
      <c r="R1" s="63"/>
    </row>
    <row r="2" spans="1:37" ht="16" customHeight="1" x14ac:dyDescent="0.3">
      <c r="A2" s="1" t="s">
        <v>83</v>
      </c>
    </row>
    <row r="3" spans="1:37" ht="16" customHeight="1" x14ac:dyDescent="0.3">
      <c r="B3" s="97" t="s">
        <v>59</v>
      </c>
      <c r="C3" s="97" t="s">
        <v>59</v>
      </c>
      <c r="D3" s="127" t="s">
        <v>60</v>
      </c>
      <c r="E3" s="97" t="s">
        <v>61</v>
      </c>
      <c r="F3" s="97" t="s">
        <v>62</v>
      </c>
      <c r="G3" s="97" t="s">
        <v>59</v>
      </c>
      <c r="H3" s="97" t="s">
        <v>60</v>
      </c>
      <c r="I3" s="97" t="s">
        <v>61</v>
      </c>
      <c r="J3" s="97" t="s">
        <v>62</v>
      </c>
      <c r="K3" s="97" t="s">
        <v>59</v>
      </c>
      <c r="L3" s="97" t="s">
        <v>60</v>
      </c>
      <c r="M3" s="97" t="s">
        <v>61</v>
      </c>
      <c r="N3" s="97" t="s">
        <v>62</v>
      </c>
      <c r="O3" s="97" t="s">
        <v>59</v>
      </c>
      <c r="P3" s="97" t="s">
        <v>60</v>
      </c>
      <c r="Q3" s="97" t="s">
        <v>61</v>
      </c>
      <c r="R3" s="97" t="s">
        <v>62</v>
      </c>
      <c r="S3" s="97" t="s">
        <v>59</v>
      </c>
      <c r="T3" s="97" t="s">
        <v>60</v>
      </c>
      <c r="U3" s="97" t="s">
        <v>61</v>
      </c>
      <c r="V3" s="97" t="s">
        <v>62</v>
      </c>
      <c r="W3" s="97" t="s">
        <v>59</v>
      </c>
      <c r="X3" s="97" t="s">
        <v>60</v>
      </c>
      <c r="Y3" s="97" t="s">
        <v>61</v>
      </c>
      <c r="Z3" s="97" t="s">
        <v>62</v>
      </c>
      <c r="AA3" s="97" t="s">
        <v>59</v>
      </c>
      <c r="AB3" s="97" t="s">
        <v>60</v>
      </c>
      <c r="AC3" s="314" t="s">
        <v>61</v>
      </c>
      <c r="AD3" s="97" t="s">
        <v>62</v>
      </c>
      <c r="AE3" s="97" t="s">
        <v>59</v>
      </c>
      <c r="AF3" s="97" t="s">
        <v>60</v>
      </c>
      <c r="AG3" s="314" t="s">
        <v>61</v>
      </c>
      <c r="AI3" s="314" t="s">
        <v>289</v>
      </c>
    </row>
    <row r="4" spans="1:37" ht="16" customHeight="1" x14ac:dyDescent="0.3">
      <c r="A4" s="46"/>
      <c r="B4" s="98">
        <v>42735</v>
      </c>
      <c r="C4" s="98">
        <v>43100</v>
      </c>
      <c r="D4" s="128">
        <v>43190</v>
      </c>
      <c r="E4" s="98">
        <v>43281</v>
      </c>
      <c r="F4" s="98">
        <v>43373</v>
      </c>
      <c r="G4" s="98">
        <v>43465</v>
      </c>
      <c r="H4" s="98">
        <v>43555</v>
      </c>
      <c r="I4" s="98">
        <v>43646</v>
      </c>
      <c r="J4" s="98">
        <v>43738</v>
      </c>
      <c r="K4" s="98">
        <v>43830</v>
      </c>
      <c r="L4" s="98">
        <v>43921</v>
      </c>
      <c r="M4" s="98">
        <v>44012</v>
      </c>
      <c r="N4" s="98">
        <v>44104</v>
      </c>
      <c r="O4" s="98">
        <v>44196</v>
      </c>
      <c r="P4" s="98">
        <v>44286</v>
      </c>
      <c r="Q4" s="98">
        <v>44377</v>
      </c>
      <c r="R4" s="98">
        <v>44469</v>
      </c>
      <c r="S4" s="98">
        <v>44561</v>
      </c>
      <c r="T4" s="98">
        <v>44651</v>
      </c>
      <c r="U4" s="98">
        <v>44742</v>
      </c>
      <c r="V4" s="98">
        <v>44834</v>
      </c>
      <c r="W4" s="98">
        <v>44926</v>
      </c>
      <c r="X4" s="98">
        <v>45016</v>
      </c>
      <c r="Y4" s="98">
        <v>45107</v>
      </c>
      <c r="Z4" s="98">
        <v>45199</v>
      </c>
      <c r="AA4" s="98">
        <v>45291</v>
      </c>
      <c r="AB4" s="98">
        <v>45382</v>
      </c>
      <c r="AC4" s="315">
        <v>45473</v>
      </c>
      <c r="AD4" s="98">
        <v>45565</v>
      </c>
      <c r="AE4" s="98">
        <v>45657</v>
      </c>
      <c r="AF4" s="98">
        <v>45747</v>
      </c>
      <c r="AG4" s="315">
        <v>45838</v>
      </c>
      <c r="AI4" s="315">
        <v>45838</v>
      </c>
    </row>
    <row r="5" spans="1:37" ht="16" customHeight="1" x14ac:dyDescent="0.3">
      <c r="A5" s="46" t="s">
        <v>84</v>
      </c>
      <c r="B5" s="51"/>
      <c r="C5" s="51"/>
      <c r="D5" s="51"/>
      <c r="E5" s="51"/>
      <c r="F5" s="112"/>
      <c r="G5" s="112"/>
      <c r="H5" s="51"/>
      <c r="I5" s="51"/>
      <c r="J5" s="112"/>
      <c r="K5" s="112"/>
      <c r="L5" s="51"/>
      <c r="M5" s="51"/>
      <c r="N5" s="51"/>
      <c r="O5" s="51"/>
      <c r="P5" s="182"/>
      <c r="Q5" s="51"/>
      <c r="R5" s="51"/>
      <c r="S5" s="51"/>
      <c r="T5" s="182"/>
      <c r="U5" s="182"/>
      <c r="V5" s="182"/>
      <c r="W5" s="182"/>
      <c r="X5" s="182"/>
      <c r="Y5" s="182"/>
      <c r="Z5" s="182"/>
      <c r="AA5" s="182"/>
      <c r="AB5" s="182"/>
      <c r="AC5" s="182"/>
      <c r="AD5" s="182"/>
      <c r="AE5" s="182"/>
      <c r="AF5" s="182"/>
      <c r="AG5" s="182"/>
      <c r="AI5" s="182"/>
    </row>
    <row r="6" spans="1:37" ht="16" customHeight="1" x14ac:dyDescent="0.3">
      <c r="A6" s="63" t="s">
        <v>74</v>
      </c>
      <c r="B6" s="55">
        <v>-434.55518208418425</v>
      </c>
      <c r="C6" s="55">
        <v>-221.3</v>
      </c>
      <c r="D6" s="55">
        <v>-92.9</v>
      </c>
      <c r="E6" s="55">
        <v>-126.4</v>
      </c>
      <c r="F6" s="55">
        <v>-167.8</v>
      </c>
      <c r="G6" s="55">
        <v>-185.79999999999964</v>
      </c>
      <c r="H6" s="55">
        <v>-20.9</v>
      </c>
      <c r="I6" s="55">
        <v>-14.6</v>
      </c>
      <c r="J6" s="55">
        <v>-2.9</v>
      </c>
      <c r="K6" s="55">
        <v>0.2</v>
      </c>
      <c r="L6" s="55">
        <v>-55.1</v>
      </c>
      <c r="M6" s="55">
        <v>-155.9</v>
      </c>
      <c r="N6" s="55">
        <v>-193.2</v>
      </c>
      <c r="O6" s="55">
        <v>-220.5</v>
      </c>
      <c r="P6" s="55">
        <v>-17.2</v>
      </c>
      <c r="Q6" s="55">
        <v>35.5</v>
      </c>
      <c r="R6" s="55">
        <v>104.2</v>
      </c>
      <c r="S6" s="55">
        <v>250</v>
      </c>
      <c r="T6" s="55">
        <v>45.5</v>
      </c>
      <c r="U6" s="55">
        <v>142.69999999999999</v>
      </c>
      <c r="V6" s="55">
        <v>166.6</v>
      </c>
      <c r="W6" s="55">
        <v>196.4</v>
      </c>
      <c r="X6" s="55">
        <v>-76.400000000000006</v>
      </c>
      <c r="Y6" s="55">
        <v>-71.3</v>
      </c>
      <c r="Z6" s="55">
        <v>-105.2</v>
      </c>
      <c r="AA6" s="55">
        <v>-35.4</v>
      </c>
      <c r="AB6" s="55">
        <v>-28.8</v>
      </c>
      <c r="AC6" s="55">
        <v>-15.3</v>
      </c>
      <c r="AD6" s="55">
        <v>18.399999999999999</v>
      </c>
      <c r="AE6" s="55">
        <v>131.30000000000001</v>
      </c>
      <c r="AF6" s="393">
        <v>1.9</v>
      </c>
      <c r="AG6" s="393">
        <v>59.2</v>
      </c>
      <c r="AI6" s="393">
        <f>AE6-AC6+AG6</f>
        <v>205.8</v>
      </c>
      <c r="AK6" s="396"/>
    </row>
    <row r="7" spans="1:37" ht="16" customHeight="1" x14ac:dyDescent="0.3">
      <c r="A7" s="63" t="s">
        <v>290</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270"/>
      <c r="AG7" s="270"/>
      <c r="AI7" s="270"/>
      <c r="AK7" s="410"/>
    </row>
    <row r="8" spans="1:37" ht="16" customHeight="1" x14ac:dyDescent="0.3">
      <c r="A8" s="131" t="s">
        <v>68</v>
      </c>
      <c r="B8" s="85">
        <v>260.60000000000002</v>
      </c>
      <c r="C8" s="85">
        <v>270.60000000000002</v>
      </c>
      <c r="D8" s="85">
        <v>69.8</v>
      </c>
      <c r="E8" s="85">
        <v>141.4</v>
      </c>
      <c r="F8" s="85">
        <v>213</v>
      </c>
      <c r="G8" s="48">
        <v>290</v>
      </c>
      <c r="H8" s="48">
        <v>73.5</v>
      </c>
      <c r="I8" s="85">
        <v>147.80000000000001</v>
      </c>
      <c r="J8" s="85">
        <v>222.8</v>
      </c>
      <c r="K8" s="85">
        <v>296.7</v>
      </c>
      <c r="L8" s="48">
        <v>72</v>
      </c>
      <c r="M8" s="85">
        <v>146.6</v>
      </c>
      <c r="N8" s="85">
        <v>211.5</v>
      </c>
      <c r="O8" s="85">
        <v>263.60000000000002</v>
      </c>
      <c r="P8" s="48">
        <v>43.1</v>
      </c>
      <c r="Q8" s="85">
        <v>85.6</v>
      </c>
      <c r="R8" s="85">
        <v>128.30000000000001</v>
      </c>
      <c r="S8" s="85">
        <v>172.1</v>
      </c>
      <c r="T8" s="48">
        <v>40.6</v>
      </c>
      <c r="U8" s="48">
        <v>80.3</v>
      </c>
      <c r="V8" s="48">
        <v>114.2</v>
      </c>
      <c r="W8" s="48">
        <v>146.9</v>
      </c>
      <c r="X8" s="48">
        <v>36.9</v>
      </c>
      <c r="Y8" s="48">
        <v>72.599999999999994</v>
      </c>
      <c r="Z8" s="48">
        <v>108.8</v>
      </c>
      <c r="AA8" s="48">
        <v>145.6</v>
      </c>
      <c r="AB8" s="48">
        <v>32.5</v>
      </c>
      <c r="AC8" s="48">
        <v>63.7</v>
      </c>
      <c r="AD8" s="48">
        <v>92.6</v>
      </c>
      <c r="AE8" s="48">
        <v>122.2</v>
      </c>
      <c r="AF8" s="270">
        <v>26.7</v>
      </c>
      <c r="AG8" s="270">
        <v>52.9</v>
      </c>
      <c r="AI8" s="270">
        <f>AE8-AC8+AG8</f>
        <v>111.4</v>
      </c>
      <c r="AK8" s="410"/>
    </row>
    <row r="9" spans="1:37" ht="16" customHeight="1" x14ac:dyDescent="0.3">
      <c r="A9" s="131" t="s">
        <v>85</v>
      </c>
      <c r="B9" s="85">
        <v>2.6</v>
      </c>
      <c r="C9" s="85">
        <v>0</v>
      </c>
      <c r="D9" s="85">
        <v>0</v>
      </c>
      <c r="E9" s="85">
        <v>0</v>
      </c>
      <c r="F9" s="85">
        <v>0</v>
      </c>
      <c r="G9" s="48">
        <v>2.7</v>
      </c>
      <c r="H9" s="48">
        <v>3.9</v>
      </c>
      <c r="I9" s="85">
        <v>3.9</v>
      </c>
      <c r="J9" s="85">
        <v>3.9</v>
      </c>
      <c r="K9" s="85">
        <v>8</v>
      </c>
      <c r="L9" s="85">
        <v>2.8</v>
      </c>
      <c r="M9" s="85">
        <v>2.8</v>
      </c>
      <c r="N9" s="85">
        <v>3.2</v>
      </c>
      <c r="O9" s="85">
        <v>3.1</v>
      </c>
      <c r="P9" s="85">
        <v>7.1</v>
      </c>
      <c r="Q9" s="85">
        <v>13.8</v>
      </c>
      <c r="R9" s="85">
        <v>16.3</v>
      </c>
      <c r="S9" s="85">
        <v>18.3</v>
      </c>
      <c r="T9" s="85">
        <v>0.1</v>
      </c>
      <c r="U9" s="85">
        <v>0.1</v>
      </c>
      <c r="V9" s="48">
        <v>0</v>
      </c>
      <c r="W9" s="48">
        <v>1.6</v>
      </c>
      <c r="X9" s="48">
        <v>1.8</v>
      </c>
      <c r="Y9" s="48">
        <v>2.1</v>
      </c>
      <c r="Z9" s="48">
        <v>4.5</v>
      </c>
      <c r="AA9" s="48">
        <v>13.6</v>
      </c>
      <c r="AB9" s="48">
        <v>1.1000000000000001</v>
      </c>
      <c r="AC9" s="48">
        <v>1.2</v>
      </c>
      <c r="AD9" s="48">
        <v>3.8</v>
      </c>
      <c r="AE9" s="48">
        <v>3.8</v>
      </c>
      <c r="AF9" s="270">
        <v>6.5</v>
      </c>
      <c r="AG9" s="270">
        <v>6.5</v>
      </c>
      <c r="AI9" s="270">
        <f>AE9-AC9+AG9</f>
        <v>9.1</v>
      </c>
      <c r="AK9" s="410"/>
    </row>
    <row r="10" spans="1:37" ht="16" customHeight="1" x14ac:dyDescent="0.3">
      <c r="A10" s="131" t="s">
        <v>295</v>
      </c>
      <c r="B10" s="85">
        <v>-10.7</v>
      </c>
      <c r="C10" s="85">
        <v>-7.3</v>
      </c>
      <c r="D10" s="85">
        <v>1.4</v>
      </c>
      <c r="E10" s="85">
        <v>9.6</v>
      </c>
      <c r="F10" s="85">
        <v>7.8</v>
      </c>
      <c r="G10" s="48">
        <v>8.4</v>
      </c>
      <c r="H10" s="48">
        <v>0</v>
      </c>
      <c r="I10" s="85">
        <v>0</v>
      </c>
      <c r="J10" s="85">
        <v>1.5</v>
      </c>
      <c r="K10" s="85">
        <v>-3.2</v>
      </c>
      <c r="L10" s="85">
        <v>5.8</v>
      </c>
      <c r="M10" s="85">
        <v>-4.3</v>
      </c>
      <c r="N10" s="85">
        <v>-5.4</v>
      </c>
      <c r="O10" s="85">
        <v>-5.3</v>
      </c>
      <c r="P10" s="85">
        <v>1.5</v>
      </c>
      <c r="Q10" s="85">
        <v>3.2</v>
      </c>
      <c r="R10" s="85">
        <v>5.0999999999999996</v>
      </c>
      <c r="S10" s="85">
        <v>9.8000000000000007</v>
      </c>
      <c r="T10" s="85">
        <v>-5.6</v>
      </c>
      <c r="U10" s="85">
        <v>-9.6999999999999993</v>
      </c>
      <c r="V10" s="48">
        <v>-13</v>
      </c>
      <c r="W10" s="48">
        <v>-4</v>
      </c>
      <c r="X10" s="48">
        <v>1.3</v>
      </c>
      <c r="Y10" s="48">
        <v>-3.5</v>
      </c>
      <c r="Z10" s="48">
        <v>-6</v>
      </c>
      <c r="AA10" s="48">
        <v>1.9</v>
      </c>
      <c r="AB10" s="48">
        <v>-2.4</v>
      </c>
      <c r="AC10" s="48">
        <v>-3.4</v>
      </c>
      <c r="AD10" s="48">
        <v>-0.9</v>
      </c>
      <c r="AE10" s="48">
        <v>-4.3</v>
      </c>
      <c r="AF10" s="270">
        <v>0.2</v>
      </c>
      <c r="AG10" s="270">
        <v>-3.3</v>
      </c>
      <c r="AI10" s="270">
        <f>AE10-AC10+AG10</f>
        <v>-4.1999999999999993</v>
      </c>
      <c r="AK10" s="410"/>
    </row>
    <row r="11" spans="1:37" ht="16" customHeight="1" x14ac:dyDescent="0.3">
      <c r="A11" s="131" t="s">
        <v>86</v>
      </c>
      <c r="B11" s="85">
        <v>48.972435317305028</v>
      </c>
      <c r="C11" s="85">
        <v>52.4</v>
      </c>
      <c r="D11" s="85">
        <v>13.1</v>
      </c>
      <c r="E11" s="85">
        <v>28.7</v>
      </c>
      <c r="F11" s="85">
        <v>43.1</v>
      </c>
      <c r="G11" s="48">
        <v>81.900000000000006</v>
      </c>
      <c r="H11" s="48">
        <v>14.5</v>
      </c>
      <c r="I11" s="85">
        <v>30</v>
      </c>
      <c r="J11" s="85">
        <v>46.2</v>
      </c>
      <c r="K11" s="85">
        <v>61.3</v>
      </c>
      <c r="L11" s="85">
        <v>11.9</v>
      </c>
      <c r="M11" s="85">
        <v>24.8</v>
      </c>
      <c r="N11" s="85">
        <v>34.299999999999997</v>
      </c>
      <c r="O11" s="85">
        <v>42</v>
      </c>
      <c r="P11" s="85">
        <v>7.2</v>
      </c>
      <c r="Q11" s="85">
        <v>17.8</v>
      </c>
      <c r="R11" s="85">
        <v>35.6</v>
      </c>
      <c r="S11" s="85">
        <v>58.2</v>
      </c>
      <c r="T11" s="85">
        <v>8.6999999999999993</v>
      </c>
      <c r="U11" s="85">
        <v>20.5</v>
      </c>
      <c r="V11" s="48">
        <v>30.2</v>
      </c>
      <c r="W11" s="48">
        <v>40.299999999999997</v>
      </c>
      <c r="X11" s="48">
        <v>11.3</v>
      </c>
      <c r="Y11" s="48">
        <v>25.3</v>
      </c>
      <c r="Z11" s="48">
        <v>39.9</v>
      </c>
      <c r="AA11" s="48">
        <v>54.1</v>
      </c>
      <c r="AB11" s="48">
        <v>6.4</v>
      </c>
      <c r="AC11" s="48">
        <v>11.9</v>
      </c>
      <c r="AD11" s="48">
        <v>22.3</v>
      </c>
      <c r="AE11" s="48">
        <v>35.6</v>
      </c>
      <c r="AF11" s="270">
        <v>16</v>
      </c>
      <c r="AG11" s="270">
        <v>30.1</v>
      </c>
      <c r="AI11" s="270">
        <f>AE11-AC11+AG11</f>
        <v>53.800000000000004</v>
      </c>
      <c r="AK11" s="410"/>
    </row>
    <row r="12" spans="1:37" ht="16" customHeight="1" x14ac:dyDescent="0.3">
      <c r="A12" s="131" t="s">
        <v>87</v>
      </c>
      <c r="B12" s="85">
        <v>0</v>
      </c>
      <c r="C12" s="85">
        <v>0</v>
      </c>
      <c r="D12" s="85">
        <v>0</v>
      </c>
      <c r="E12" s="85">
        <v>0</v>
      </c>
      <c r="F12" s="85">
        <v>0</v>
      </c>
      <c r="G12" s="48">
        <v>0</v>
      </c>
      <c r="H12" s="48">
        <v>27.8</v>
      </c>
      <c r="I12" s="85">
        <v>56.2</v>
      </c>
      <c r="J12" s="85">
        <v>84.9</v>
      </c>
      <c r="K12" s="85">
        <v>117.9</v>
      </c>
      <c r="L12" s="85">
        <v>27.8</v>
      </c>
      <c r="M12" s="85">
        <v>55.8</v>
      </c>
      <c r="N12" s="85">
        <v>85</v>
      </c>
      <c r="O12" s="85">
        <v>118.2</v>
      </c>
      <c r="P12" s="85">
        <v>27</v>
      </c>
      <c r="Q12" s="85">
        <v>51</v>
      </c>
      <c r="R12" s="85">
        <v>77.3</v>
      </c>
      <c r="S12" s="85">
        <v>104.2</v>
      </c>
      <c r="T12" s="85">
        <v>25.1</v>
      </c>
      <c r="U12" s="85">
        <v>49.8</v>
      </c>
      <c r="V12" s="48">
        <v>73</v>
      </c>
      <c r="W12" s="48">
        <v>102.2</v>
      </c>
      <c r="X12" s="48">
        <v>24.7</v>
      </c>
      <c r="Y12" s="48">
        <v>48.5</v>
      </c>
      <c r="Z12" s="48">
        <v>71.599999999999994</v>
      </c>
      <c r="AA12" s="48">
        <v>97.8</v>
      </c>
      <c r="AB12" s="48">
        <v>22</v>
      </c>
      <c r="AC12" s="48">
        <v>45.4</v>
      </c>
      <c r="AD12" s="48">
        <v>67.900000000000006</v>
      </c>
      <c r="AE12" s="48">
        <v>86.5</v>
      </c>
      <c r="AF12" s="270">
        <v>21.7</v>
      </c>
      <c r="AG12" s="270">
        <v>43.4</v>
      </c>
      <c r="AI12" s="270">
        <f>AE12-AC12+AG12</f>
        <v>84.5</v>
      </c>
      <c r="AK12" s="410"/>
    </row>
    <row r="13" spans="1:37" ht="16" hidden="1" customHeight="1" outlineLevel="1" x14ac:dyDescent="0.3">
      <c r="A13" s="131" t="s">
        <v>88</v>
      </c>
      <c r="B13" s="85">
        <v>0</v>
      </c>
      <c r="C13" s="85">
        <v>0</v>
      </c>
      <c r="D13" s="85">
        <v>0</v>
      </c>
      <c r="E13" s="85">
        <v>0</v>
      </c>
      <c r="F13" s="85">
        <v>0</v>
      </c>
      <c r="G13" s="48">
        <v>50.4</v>
      </c>
      <c r="H13" s="48">
        <v>0</v>
      </c>
      <c r="I13" s="85">
        <v>0</v>
      </c>
      <c r="J13" s="85">
        <v>0</v>
      </c>
      <c r="K13" s="85">
        <v>0</v>
      </c>
      <c r="L13" s="85">
        <v>0</v>
      </c>
      <c r="M13" s="85">
        <v>0</v>
      </c>
      <c r="N13" s="85">
        <v>0</v>
      </c>
      <c r="O13" s="85">
        <v>0</v>
      </c>
      <c r="P13" s="85">
        <v>0</v>
      </c>
      <c r="Q13" s="85">
        <v>0</v>
      </c>
      <c r="R13" s="85">
        <v>0</v>
      </c>
      <c r="S13" s="85">
        <v>0</v>
      </c>
      <c r="T13" s="85">
        <v>0</v>
      </c>
      <c r="U13" s="85">
        <v>0</v>
      </c>
      <c r="V13" s="48">
        <v>0</v>
      </c>
      <c r="W13" s="48">
        <v>0</v>
      </c>
      <c r="X13" s="48">
        <v>8.6999999999999993</v>
      </c>
      <c r="Y13" s="48">
        <v>8.6999999999999993</v>
      </c>
      <c r="Z13" s="48">
        <v>19.3</v>
      </c>
      <c r="AA13" s="48">
        <v>19.3</v>
      </c>
      <c r="AB13" s="48">
        <v>0</v>
      </c>
      <c r="AC13" s="48">
        <v>0</v>
      </c>
      <c r="AD13" s="48">
        <v>0</v>
      </c>
      <c r="AE13" s="48">
        <v>0</v>
      </c>
      <c r="AF13" s="270">
        <v>0</v>
      </c>
      <c r="AG13" s="270">
        <v>0</v>
      </c>
      <c r="AI13" s="270">
        <f t="shared" ref="AI13:AI22" si="0">AE13-AC13+AG13</f>
        <v>0</v>
      </c>
      <c r="AK13" s="410"/>
    </row>
    <row r="14" spans="1:37" ht="16" customHeight="1" collapsed="1" x14ac:dyDescent="0.3">
      <c r="A14" s="131" t="s">
        <v>89</v>
      </c>
      <c r="B14" s="85">
        <v>12.6</v>
      </c>
      <c r="C14" s="85">
        <v>16.5</v>
      </c>
      <c r="D14" s="85">
        <v>3.4</v>
      </c>
      <c r="E14" s="85">
        <v>7.8</v>
      </c>
      <c r="F14" s="85">
        <v>10.4</v>
      </c>
      <c r="G14" s="48">
        <v>12.5</v>
      </c>
      <c r="H14" s="48">
        <v>1</v>
      </c>
      <c r="I14" s="85">
        <v>2.2999999999999998</v>
      </c>
      <c r="J14" s="85">
        <v>3.5</v>
      </c>
      <c r="K14" s="85">
        <v>4.4000000000000004</v>
      </c>
      <c r="L14" s="85">
        <v>3.2</v>
      </c>
      <c r="M14" s="85">
        <v>5</v>
      </c>
      <c r="N14" s="85">
        <v>7.4</v>
      </c>
      <c r="O14" s="85">
        <v>10</v>
      </c>
      <c r="P14" s="85">
        <v>2.2999999999999998</v>
      </c>
      <c r="Q14" s="85">
        <v>4.7</v>
      </c>
      <c r="R14" s="85">
        <v>7</v>
      </c>
      <c r="S14" s="85">
        <v>9.4</v>
      </c>
      <c r="T14" s="85">
        <v>2.4</v>
      </c>
      <c r="U14" s="85">
        <v>3.5</v>
      </c>
      <c r="V14" s="48">
        <v>5.2</v>
      </c>
      <c r="W14" s="48">
        <v>9.6</v>
      </c>
      <c r="X14" s="48">
        <v>2</v>
      </c>
      <c r="Y14" s="48">
        <v>3.9</v>
      </c>
      <c r="Z14" s="48">
        <v>5.8</v>
      </c>
      <c r="AA14" s="48">
        <v>7.5</v>
      </c>
      <c r="AB14" s="48">
        <v>1.5</v>
      </c>
      <c r="AC14" s="48">
        <v>3.7</v>
      </c>
      <c r="AD14" s="48">
        <v>5.5</v>
      </c>
      <c r="AE14" s="48">
        <v>7.5</v>
      </c>
      <c r="AF14" s="270">
        <v>2</v>
      </c>
      <c r="AG14" s="270">
        <v>4</v>
      </c>
      <c r="AI14" s="270">
        <f>AE14-AC14+AG14</f>
        <v>7.8</v>
      </c>
      <c r="AK14" s="410"/>
    </row>
    <row r="15" spans="1:37" ht="16" hidden="1" customHeight="1" outlineLevel="1" x14ac:dyDescent="0.3">
      <c r="A15" s="131" t="s">
        <v>90</v>
      </c>
      <c r="B15" s="85">
        <v>0</v>
      </c>
      <c r="C15" s="85">
        <v>-10</v>
      </c>
      <c r="D15" s="85">
        <v>0</v>
      </c>
      <c r="E15" s="85">
        <v>0</v>
      </c>
      <c r="F15" s="85">
        <v>0</v>
      </c>
      <c r="G15" s="48">
        <v>0</v>
      </c>
      <c r="H15" s="48">
        <v>0</v>
      </c>
      <c r="I15" s="85">
        <v>0</v>
      </c>
      <c r="J15" s="85">
        <v>0</v>
      </c>
      <c r="K15" s="85">
        <v>0</v>
      </c>
      <c r="L15" s="85">
        <v>0</v>
      </c>
      <c r="M15" s="85">
        <v>0</v>
      </c>
      <c r="N15" s="85">
        <v>0</v>
      </c>
      <c r="O15" s="85">
        <v>0</v>
      </c>
      <c r="P15" s="85">
        <v>0</v>
      </c>
      <c r="Q15" s="85">
        <v>0</v>
      </c>
      <c r="R15" s="85">
        <v>0</v>
      </c>
      <c r="S15" s="85">
        <v>0</v>
      </c>
      <c r="T15" s="85">
        <v>0</v>
      </c>
      <c r="U15" s="85">
        <v>0</v>
      </c>
      <c r="V15" s="48">
        <v>0</v>
      </c>
      <c r="W15" s="48">
        <v>0</v>
      </c>
      <c r="X15" s="48">
        <v>0</v>
      </c>
      <c r="Y15" s="48">
        <v>0</v>
      </c>
      <c r="Z15" s="48">
        <v>0</v>
      </c>
      <c r="AA15" s="48">
        <v>0</v>
      </c>
      <c r="AB15" s="48">
        <v>0</v>
      </c>
      <c r="AC15" s="48">
        <v>0</v>
      </c>
      <c r="AD15" s="48">
        <v>0</v>
      </c>
      <c r="AE15" s="48">
        <v>0</v>
      </c>
      <c r="AF15" s="270">
        <v>0</v>
      </c>
      <c r="AG15" s="270">
        <v>0</v>
      </c>
      <c r="AI15" s="270">
        <f t="shared" si="0"/>
        <v>0</v>
      </c>
      <c r="AK15" s="410"/>
    </row>
    <row r="16" spans="1:37" ht="16" hidden="1" customHeight="1" outlineLevel="1" x14ac:dyDescent="0.3">
      <c r="A16" s="131" t="s">
        <v>91</v>
      </c>
      <c r="B16" s="85">
        <v>-3.7</v>
      </c>
      <c r="C16" s="85">
        <v>0</v>
      </c>
      <c r="D16" s="85">
        <v>0</v>
      </c>
      <c r="E16" s="85">
        <v>0</v>
      </c>
      <c r="F16" s="85">
        <v>0</v>
      </c>
      <c r="G16" s="48">
        <v>0</v>
      </c>
      <c r="H16" s="48">
        <v>0</v>
      </c>
      <c r="I16" s="85">
        <v>0</v>
      </c>
      <c r="J16" s="85">
        <v>0</v>
      </c>
      <c r="K16" s="85">
        <v>0</v>
      </c>
      <c r="L16" s="85">
        <v>0</v>
      </c>
      <c r="M16" s="85">
        <v>0</v>
      </c>
      <c r="N16" s="85">
        <v>0</v>
      </c>
      <c r="O16" s="85">
        <v>0</v>
      </c>
      <c r="P16" s="85">
        <v>0</v>
      </c>
      <c r="Q16" s="85">
        <v>0</v>
      </c>
      <c r="R16" s="85">
        <v>0</v>
      </c>
      <c r="S16" s="85">
        <v>0</v>
      </c>
      <c r="T16" s="85">
        <v>0</v>
      </c>
      <c r="U16" s="85">
        <v>0</v>
      </c>
      <c r="V16" s="48">
        <v>0</v>
      </c>
      <c r="W16" s="48">
        <v>0</v>
      </c>
      <c r="X16" s="48">
        <v>0</v>
      </c>
      <c r="Y16" s="48">
        <v>0</v>
      </c>
      <c r="Z16" s="48">
        <v>0</v>
      </c>
      <c r="AA16" s="48">
        <v>0</v>
      </c>
      <c r="AB16" s="48">
        <v>0</v>
      </c>
      <c r="AC16" s="48">
        <v>0</v>
      </c>
      <c r="AD16" s="48">
        <v>0</v>
      </c>
      <c r="AE16" s="48">
        <v>0</v>
      </c>
      <c r="AF16" s="270">
        <v>0</v>
      </c>
      <c r="AG16" s="270">
        <v>0</v>
      </c>
      <c r="AI16" s="270">
        <f t="shared" si="0"/>
        <v>0</v>
      </c>
      <c r="AK16" s="410"/>
    </row>
    <row r="17" spans="1:37" ht="16" customHeight="1" collapsed="1" x14ac:dyDescent="0.3">
      <c r="A17" s="131" t="s">
        <v>276</v>
      </c>
      <c r="B17" s="85">
        <v>0</v>
      </c>
      <c r="C17" s="85">
        <v>0</v>
      </c>
      <c r="D17" s="85">
        <v>0</v>
      </c>
      <c r="E17" s="85">
        <v>0</v>
      </c>
      <c r="F17" s="85">
        <v>0</v>
      </c>
      <c r="G17" s="85">
        <v>0</v>
      </c>
      <c r="H17" s="85">
        <v>0</v>
      </c>
      <c r="I17" s="85">
        <v>0</v>
      </c>
      <c r="J17" s="85">
        <v>0</v>
      </c>
      <c r="K17" s="85">
        <v>0.8</v>
      </c>
      <c r="L17" s="85">
        <v>0</v>
      </c>
      <c r="M17" s="85">
        <v>0</v>
      </c>
      <c r="N17" s="85">
        <v>0</v>
      </c>
      <c r="O17" s="85">
        <v>-5.3</v>
      </c>
      <c r="P17" s="85">
        <v>0</v>
      </c>
      <c r="Q17" s="85">
        <v>-6.4</v>
      </c>
      <c r="R17" s="85">
        <v>-9.5</v>
      </c>
      <c r="S17" s="85">
        <v>-19.899999999999999</v>
      </c>
      <c r="T17" s="85">
        <v>-12.5</v>
      </c>
      <c r="U17" s="85">
        <v>-21.9</v>
      </c>
      <c r="V17" s="48">
        <v>-31.1</v>
      </c>
      <c r="W17" s="48">
        <v>-45.4</v>
      </c>
      <c r="X17" s="48">
        <v>-7.8</v>
      </c>
      <c r="Y17" s="48">
        <v>-10.4</v>
      </c>
      <c r="Z17" s="48">
        <v>-22.7</v>
      </c>
      <c r="AA17" s="48">
        <v>-33.700000000000003</v>
      </c>
      <c r="AB17" s="48">
        <v>-7.7</v>
      </c>
      <c r="AC17" s="48">
        <v>-5.3</v>
      </c>
      <c r="AD17" s="48">
        <v>-13.4</v>
      </c>
      <c r="AE17" s="48">
        <v>-18.7</v>
      </c>
      <c r="AF17" s="270">
        <v>-11.1</v>
      </c>
      <c r="AG17" s="270">
        <v>-5.8</v>
      </c>
      <c r="AI17" s="270">
        <f>AE17-AC17+AG17</f>
        <v>-19.2</v>
      </c>
      <c r="AK17" s="410"/>
    </row>
    <row r="18" spans="1:37" ht="16" customHeight="1" x14ac:dyDescent="0.3">
      <c r="A18" s="131" t="s">
        <v>92</v>
      </c>
      <c r="B18" s="85">
        <v>-60.11725323312082</v>
      </c>
      <c r="C18" s="85">
        <v>-170.3</v>
      </c>
      <c r="D18" s="85">
        <v>-54</v>
      </c>
      <c r="E18" s="85">
        <v>-25</v>
      </c>
      <c r="F18" s="85">
        <v>-60.7</v>
      </c>
      <c r="G18" s="48">
        <v>-58.9</v>
      </c>
      <c r="H18" s="48">
        <v>-76.5</v>
      </c>
      <c r="I18" s="85">
        <v>-101.4</v>
      </c>
      <c r="J18" s="85">
        <v>-140.5</v>
      </c>
      <c r="K18" s="85">
        <v>-49.8</v>
      </c>
      <c r="L18" s="85">
        <v>-34</v>
      </c>
      <c r="M18" s="85">
        <v>-43.7</v>
      </c>
      <c r="N18" s="85">
        <v>-62.2</v>
      </c>
      <c r="O18" s="85">
        <v>17.8</v>
      </c>
      <c r="P18" s="85">
        <v>-25.4</v>
      </c>
      <c r="Q18" s="85">
        <v>13.7</v>
      </c>
      <c r="R18" s="85">
        <v>-10.6</v>
      </c>
      <c r="S18" s="85">
        <v>-56.3</v>
      </c>
      <c r="T18" s="85">
        <v>-12.4</v>
      </c>
      <c r="U18" s="85">
        <v>-38.700000000000003</v>
      </c>
      <c r="V18" s="48">
        <v>-46.3</v>
      </c>
      <c r="W18" s="48">
        <v>14.6</v>
      </c>
      <c r="X18" s="48">
        <v>3.5</v>
      </c>
      <c r="Y18" s="48">
        <v>-4.0999999999999996</v>
      </c>
      <c r="Z18" s="48">
        <v>13</v>
      </c>
      <c r="AA18" s="48">
        <v>-50.4</v>
      </c>
      <c r="AB18" s="48">
        <v>8.1</v>
      </c>
      <c r="AC18" s="48">
        <v>-30.1</v>
      </c>
      <c r="AD18" s="48">
        <v>-22.9</v>
      </c>
      <c r="AE18" s="48">
        <v>-28.1</v>
      </c>
      <c r="AF18" s="270">
        <v>34.700000000000003</v>
      </c>
      <c r="AG18" s="270">
        <v>-31.5</v>
      </c>
      <c r="AI18" s="270">
        <f>AE18-AC18+AG18</f>
        <v>-29.5</v>
      </c>
      <c r="AK18" s="410"/>
    </row>
    <row r="19" spans="1:37" ht="16" customHeight="1" x14ac:dyDescent="0.3">
      <c r="A19" s="131" t="s">
        <v>93</v>
      </c>
      <c r="B19" s="85">
        <v>11.9</v>
      </c>
      <c r="C19" s="85">
        <v>3.9</v>
      </c>
      <c r="D19" s="85">
        <v>5.5</v>
      </c>
      <c r="E19" s="85">
        <v>11.2</v>
      </c>
      <c r="F19" s="85">
        <v>12.4</v>
      </c>
      <c r="G19" s="48">
        <v>21.7</v>
      </c>
      <c r="H19" s="48">
        <v>6</v>
      </c>
      <c r="I19" s="85">
        <v>8.8000000000000007</v>
      </c>
      <c r="J19" s="85">
        <v>18.2</v>
      </c>
      <c r="K19" s="85">
        <v>26.3</v>
      </c>
      <c r="L19" s="85">
        <v>4.3</v>
      </c>
      <c r="M19" s="85">
        <v>17.899999999999999</v>
      </c>
      <c r="N19" s="85">
        <v>26.5</v>
      </c>
      <c r="O19" s="85">
        <v>47.7</v>
      </c>
      <c r="P19" s="85">
        <v>12.5</v>
      </c>
      <c r="Q19" s="85">
        <v>21.4</v>
      </c>
      <c r="R19" s="85">
        <v>28.8</v>
      </c>
      <c r="S19" s="85">
        <v>38</v>
      </c>
      <c r="T19" s="85">
        <v>4.9000000000000004</v>
      </c>
      <c r="U19" s="85">
        <v>9.9</v>
      </c>
      <c r="V19" s="48">
        <v>17.8</v>
      </c>
      <c r="W19" s="48">
        <v>31.7</v>
      </c>
      <c r="X19" s="48">
        <v>1.9</v>
      </c>
      <c r="Y19" s="48">
        <v>1.8</v>
      </c>
      <c r="Z19" s="48">
        <v>4.8</v>
      </c>
      <c r="AA19" s="48">
        <v>10.6</v>
      </c>
      <c r="AB19" s="48">
        <v>2.4</v>
      </c>
      <c r="AC19" s="48">
        <v>7.7</v>
      </c>
      <c r="AD19" s="48">
        <v>10.7</v>
      </c>
      <c r="AE19" s="48">
        <v>20.8</v>
      </c>
      <c r="AF19" s="270">
        <v>2.8</v>
      </c>
      <c r="AG19" s="270">
        <v>2.6</v>
      </c>
      <c r="AI19" s="270">
        <f>AE19-AC19+AG19</f>
        <v>15.700000000000001</v>
      </c>
      <c r="AK19" s="410"/>
    </row>
    <row r="20" spans="1:37" ht="16" customHeight="1" x14ac:dyDescent="0.3">
      <c r="A20" s="131" t="s">
        <v>94</v>
      </c>
      <c r="B20" s="85">
        <v>0</v>
      </c>
      <c r="C20" s="85">
        <v>0</v>
      </c>
      <c r="D20" s="85">
        <v>0</v>
      </c>
      <c r="E20" s="85">
        <v>0</v>
      </c>
      <c r="F20" s="85">
        <v>0</v>
      </c>
      <c r="G20" s="85">
        <v>0</v>
      </c>
      <c r="H20" s="85">
        <v>0</v>
      </c>
      <c r="I20" s="85">
        <v>0</v>
      </c>
      <c r="J20" s="85">
        <v>0</v>
      </c>
      <c r="K20" s="85">
        <v>0</v>
      </c>
      <c r="L20" s="85">
        <v>0</v>
      </c>
      <c r="M20" s="85">
        <v>0</v>
      </c>
      <c r="N20" s="85">
        <v>0</v>
      </c>
      <c r="O20" s="85">
        <v>0</v>
      </c>
      <c r="P20" s="85">
        <v>0</v>
      </c>
      <c r="Q20" s="85">
        <v>0</v>
      </c>
      <c r="R20" s="85">
        <v>0</v>
      </c>
      <c r="S20" s="85">
        <v>0</v>
      </c>
      <c r="T20" s="85">
        <v>13.8</v>
      </c>
      <c r="U20" s="85">
        <v>14</v>
      </c>
      <c r="V20" s="48">
        <v>14</v>
      </c>
      <c r="W20" s="48">
        <v>13.2</v>
      </c>
      <c r="X20" s="48">
        <v>1.3</v>
      </c>
      <c r="Y20" s="48">
        <v>1.4</v>
      </c>
      <c r="Z20" s="48">
        <v>1.3</v>
      </c>
      <c r="AA20" s="48">
        <v>1.3</v>
      </c>
      <c r="AB20" s="48">
        <v>0</v>
      </c>
      <c r="AC20" s="48">
        <v>12.5</v>
      </c>
      <c r="AD20" s="48">
        <v>17</v>
      </c>
      <c r="AE20" s="48">
        <v>15.8</v>
      </c>
      <c r="AF20" s="270">
        <v>0</v>
      </c>
      <c r="AG20" s="270">
        <v>0</v>
      </c>
      <c r="AI20" s="270">
        <f>AE20-AC20+AG20</f>
        <v>3.3000000000000007</v>
      </c>
      <c r="AK20" s="410"/>
    </row>
    <row r="21" spans="1:37" ht="16" customHeight="1" x14ac:dyDescent="0.3">
      <c r="A21" s="131" t="s">
        <v>314</v>
      </c>
      <c r="B21" s="85">
        <v>0</v>
      </c>
      <c r="C21" s="85">
        <v>0</v>
      </c>
      <c r="D21" s="85">
        <v>0</v>
      </c>
      <c r="E21" s="85">
        <v>0</v>
      </c>
      <c r="F21" s="85">
        <v>0</v>
      </c>
      <c r="G21" s="85">
        <v>0</v>
      </c>
      <c r="H21" s="85">
        <v>0</v>
      </c>
      <c r="I21" s="85">
        <v>0</v>
      </c>
      <c r="J21" s="85">
        <v>0</v>
      </c>
      <c r="K21" s="85">
        <v>0</v>
      </c>
      <c r="L21" s="85">
        <v>0</v>
      </c>
      <c r="M21" s="85">
        <v>0</v>
      </c>
      <c r="N21" s="85">
        <v>0</v>
      </c>
      <c r="O21" s="85">
        <v>0</v>
      </c>
      <c r="P21" s="85">
        <v>0</v>
      </c>
      <c r="Q21" s="85">
        <v>-6.1</v>
      </c>
      <c r="R21" s="85">
        <v>-7.3</v>
      </c>
      <c r="S21" s="85">
        <v>10.4</v>
      </c>
      <c r="T21" s="85"/>
      <c r="U21" s="85">
        <v>48.8</v>
      </c>
      <c r="V21" s="48">
        <v>82.3</v>
      </c>
      <c r="W21" s="48">
        <v>84.2</v>
      </c>
      <c r="X21" s="48">
        <v>10.7</v>
      </c>
      <c r="Y21" s="48">
        <v>18.899999999999999</v>
      </c>
      <c r="Z21" s="48">
        <v>22.9</v>
      </c>
      <c r="AA21" s="48">
        <v>27.8</v>
      </c>
      <c r="AB21" s="48">
        <v>1</v>
      </c>
      <c r="AC21" s="48">
        <v>1.7</v>
      </c>
      <c r="AD21" s="48">
        <v>0.8</v>
      </c>
      <c r="AE21" s="48">
        <v>0.8</v>
      </c>
      <c r="AF21" s="270">
        <v>0.7</v>
      </c>
      <c r="AG21" s="270">
        <v>0.4</v>
      </c>
      <c r="AI21" s="270">
        <f>AE21-AC21+AG21</f>
        <v>-0.49999999999999989</v>
      </c>
      <c r="AK21" s="410"/>
    </row>
    <row r="22" spans="1:37" ht="16" hidden="1" customHeight="1" outlineLevel="1" x14ac:dyDescent="0.3">
      <c r="A22" s="131" t="s">
        <v>262</v>
      </c>
      <c r="B22" s="85">
        <v>0</v>
      </c>
      <c r="C22" s="85">
        <v>0</v>
      </c>
      <c r="D22" s="85">
        <v>0</v>
      </c>
      <c r="E22" s="85">
        <v>0</v>
      </c>
      <c r="F22" s="85">
        <v>0</v>
      </c>
      <c r="G22" s="85">
        <v>0</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5">
        <v>0</v>
      </c>
      <c r="Y22" s="85">
        <v>0</v>
      </c>
      <c r="Z22" s="48">
        <v>0</v>
      </c>
      <c r="AA22" s="48">
        <v>0</v>
      </c>
      <c r="AB22" s="48">
        <v>0</v>
      </c>
      <c r="AC22" s="48">
        <v>0</v>
      </c>
      <c r="AD22" s="48">
        <v>-17.3</v>
      </c>
      <c r="AE22" s="48">
        <v>0</v>
      </c>
      <c r="AF22" s="270">
        <v>0</v>
      </c>
      <c r="AG22" s="270">
        <v>0</v>
      </c>
      <c r="AI22" s="270">
        <f t="shared" si="0"/>
        <v>0</v>
      </c>
      <c r="AK22" s="410"/>
    </row>
    <row r="23" spans="1:37" ht="16" customHeight="1" collapsed="1" x14ac:dyDescent="0.3">
      <c r="A23" s="131" t="s">
        <v>95</v>
      </c>
      <c r="B23" s="85">
        <v>1.2</v>
      </c>
      <c r="C23" s="85">
        <v>7</v>
      </c>
      <c r="D23" s="85">
        <v>1.3</v>
      </c>
      <c r="E23" s="85">
        <v>7.9</v>
      </c>
      <c r="F23" s="85">
        <v>-3.5</v>
      </c>
      <c r="G23" s="48">
        <v>-3.6</v>
      </c>
      <c r="H23" s="48">
        <v>0.2</v>
      </c>
      <c r="I23" s="85">
        <v>-11.4</v>
      </c>
      <c r="J23" s="85">
        <v>-17.899999999999999</v>
      </c>
      <c r="K23" s="85">
        <v>-17.600000000000001</v>
      </c>
      <c r="L23" s="48">
        <v>-36.9</v>
      </c>
      <c r="M23" s="85">
        <v>-33.1</v>
      </c>
      <c r="N23" s="85">
        <v>-43.9</v>
      </c>
      <c r="O23" s="85">
        <v>-59.2</v>
      </c>
      <c r="P23" s="48">
        <v>-6.1</v>
      </c>
      <c r="Q23" s="85">
        <v>-11.3</v>
      </c>
      <c r="R23" s="85">
        <v>-8.9</v>
      </c>
      <c r="S23" s="85">
        <v>-8.9</v>
      </c>
      <c r="T23" s="48">
        <v>17.8</v>
      </c>
      <c r="U23" s="48">
        <v>-6.8</v>
      </c>
      <c r="V23" s="48">
        <v>-7.5</v>
      </c>
      <c r="W23" s="48">
        <v>-3.4</v>
      </c>
      <c r="X23" s="48">
        <v>1.6</v>
      </c>
      <c r="Y23" s="48">
        <v>9.4</v>
      </c>
      <c r="Z23" s="48">
        <v>16</v>
      </c>
      <c r="AA23" s="48">
        <v>16.7</v>
      </c>
      <c r="AB23" s="48">
        <v>-5.2</v>
      </c>
      <c r="AC23" s="48">
        <v>-15.9</v>
      </c>
      <c r="AD23" s="48">
        <v>-21.8</v>
      </c>
      <c r="AE23" s="48">
        <v>-26.6</v>
      </c>
      <c r="AF23" s="270">
        <v>-8.4</v>
      </c>
      <c r="AG23" s="270">
        <v>-15.4</v>
      </c>
      <c r="AI23" s="270">
        <f>AE23-AC23+AG23</f>
        <v>-26.1</v>
      </c>
      <c r="AK23" s="410"/>
    </row>
    <row r="24" spans="1:37" ht="16" customHeight="1" x14ac:dyDescent="0.3">
      <c r="A24" s="63" t="s">
        <v>96</v>
      </c>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270"/>
      <c r="AG24" s="270"/>
      <c r="AI24" s="270"/>
      <c r="AK24" s="410"/>
    </row>
    <row r="25" spans="1:37" ht="16" customHeight="1" x14ac:dyDescent="0.3">
      <c r="A25" s="131" t="s">
        <v>97</v>
      </c>
      <c r="B25" s="48">
        <v>-146.9</v>
      </c>
      <c r="C25" s="48">
        <v>-173.4</v>
      </c>
      <c r="D25" s="48">
        <v>31.6</v>
      </c>
      <c r="E25" s="48">
        <v>-35.6</v>
      </c>
      <c r="F25" s="48">
        <v>-3.3</v>
      </c>
      <c r="G25" s="48">
        <v>-235.5</v>
      </c>
      <c r="H25" s="48">
        <v>128.5</v>
      </c>
      <c r="I25" s="48">
        <v>142.4</v>
      </c>
      <c r="J25" s="48">
        <v>121.2</v>
      </c>
      <c r="K25" s="48">
        <v>-38.9</v>
      </c>
      <c r="L25" s="48">
        <v>227.6</v>
      </c>
      <c r="M25" s="48">
        <v>292.3</v>
      </c>
      <c r="N25" s="48">
        <v>270.60000000000002</v>
      </c>
      <c r="O25" s="48">
        <v>191.5</v>
      </c>
      <c r="P25" s="48">
        <v>114.2</v>
      </c>
      <c r="Q25" s="48">
        <v>52.4</v>
      </c>
      <c r="R25" s="48">
        <v>-55.8</v>
      </c>
      <c r="S25" s="48">
        <v>-212.5</v>
      </c>
      <c r="T25" s="48">
        <v>16.399999999999999</v>
      </c>
      <c r="U25" s="48">
        <v>-159.6</v>
      </c>
      <c r="V25" s="48">
        <v>-187.7</v>
      </c>
      <c r="W25" s="48">
        <v>-298.89999999999998</v>
      </c>
      <c r="X25" s="48">
        <v>118.3</v>
      </c>
      <c r="Y25" s="48">
        <v>114.4</v>
      </c>
      <c r="Z25" s="48">
        <v>150.5</v>
      </c>
      <c r="AA25" s="48">
        <v>62.5</v>
      </c>
      <c r="AB25" s="48">
        <v>138</v>
      </c>
      <c r="AC25" s="48">
        <v>115.4</v>
      </c>
      <c r="AD25" s="48">
        <v>61.6</v>
      </c>
      <c r="AE25" s="48">
        <v>-78.7</v>
      </c>
      <c r="AF25" s="270">
        <v>90</v>
      </c>
      <c r="AG25" s="270">
        <v>29.7</v>
      </c>
      <c r="AI25" s="270">
        <f t="shared" ref="AI25:AI31" si="1">AE25-AC25+AG25</f>
        <v>-164.40000000000003</v>
      </c>
      <c r="AK25" s="410"/>
    </row>
    <row r="26" spans="1:37" ht="16" customHeight="1" x14ac:dyDescent="0.3">
      <c r="A26" s="131" t="s">
        <v>98</v>
      </c>
      <c r="B26" s="48">
        <v>2.7</v>
      </c>
      <c r="C26" s="48">
        <v>10.1</v>
      </c>
      <c r="D26" s="48">
        <v>10.199999999999999</v>
      </c>
      <c r="E26" s="48">
        <v>-21</v>
      </c>
      <c r="F26" s="48">
        <v>-24.2</v>
      </c>
      <c r="G26" s="48">
        <v>-19.600000000000001</v>
      </c>
      <c r="H26" s="48">
        <v>21.8</v>
      </c>
      <c r="I26" s="48">
        <v>40.200000000000003</v>
      </c>
      <c r="J26" s="48">
        <v>41.3</v>
      </c>
      <c r="K26" s="48">
        <v>27</v>
      </c>
      <c r="L26" s="48">
        <v>-14.9</v>
      </c>
      <c r="M26" s="48">
        <v>-19.8</v>
      </c>
      <c r="N26" s="48">
        <v>-23</v>
      </c>
      <c r="O26" s="48">
        <v>-34.299999999999997</v>
      </c>
      <c r="P26" s="48">
        <v>-14.4</v>
      </c>
      <c r="Q26" s="48">
        <v>-29.8</v>
      </c>
      <c r="R26" s="48">
        <v>5.6</v>
      </c>
      <c r="S26" s="48">
        <v>91.5</v>
      </c>
      <c r="T26" s="48">
        <v>30.4</v>
      </c>
      <c r="U26" s="48">
        <v>-54.1</v>
      </c>
      <c r="V26" s="48">
        <v>-78.7</v>
      </c>
      <c r="W26" s="48">
        <v>-96.1</v>
      </c>
      <c r="X26" s="48">
        <v>-32.4</v>
      </c>
      <c r="Y26" s="48">
        <v>-67.400000000000006</v>
      </c>
      <c r="Z26" s="48">
        <v>-84.9</v>
      </c>
      <c r="AA26" s="48">
        <v>-34.1</v>
      </c>
      <c r="AB26" s="48">
        <v>-20.3</v>
      </c>
      <c r="AC26" s="48">
        <v>5.7</v>
      </c>
      <c r="AD26" s="48">
        <v>10.6</v>
      </c>
      <c r="AE26" s="48">
        <v>2.1</v>
      </c>
      <c r="AF26" s="270">
        <v>-47.5</v>
      </c>
      <c r="AG26" s="270">
        <v>23.2</v>
      </c>
      <c r="AI26" s="270">
        <f t="shared" si="1"/>
        <v>19.599999999999998</v>
      </c>
      <c r="AK26" s="410"/>
    </row>
    <row r="27" spans="1:37" s="63" customFormat="1" ht="16" customHeight="1" x14ac:dyDescent="0.3">
      <c r="A27" s="131" t="s">
        <v>99</v>
      </c>
      <c r="B27" s="85">
        <v>18.399999999999999</v>
      </c>
      <c r="C27" s="85">
        <v>-17.600000000000001</v>
      </c>
      <c r="D27" s="85">
        <v>-37.299999999999997</v>
      </c>
      <c r="E27" s="85">
        <v>-41.4</v>
      </c>
      <c r="F27" s="85">
        <v>-69.5</v>
      </c>
      <c r="G27" s="85">
        <v>-26.9</v>
      </c>
      <c r="H27" s="85">
        <v>7.8</v>
      </c>
      <c r="I27" s="85">
        <v>-111.3</v>
      </c>
      <c r="J27" s="85">
        <v>-152.4</v>
      </c>
      <c r="K27" s="85">
        <v>-154.9</v>
      </c>
      <c r="L27" s="85">
        <v>-56</v>
      </c>
      <c r="M27" s="85">
        <v>-38.700000000000003</v>
      </c>
      <c r="N27" s="85">
        <v>-34.299999999999997</v>
      </c>
      <c r="O27" s="85">
        <v>53.8</v>
      </c>
      <c r="P27" s="85">
        <v>-39.700000000000003</v>
      </c>
      <c r="Q27" s="85">
        <v>-67.3</v>
      </c>
      <c r="R27" s="85">
        <v>-76.5</v>
      </c>
      <c r="S27" s="85">
        <v>-105.2</v>
      </c>
      <c r="T27" s="85">
        <v>-78.099999999999994</v>
      </c>
      <c r="U27" s="85">
        <v>-146.9</v>
      </c>
      <c r="V27" s="48">
        <v>-90.1</v>
      </c>
      <c r="W27" s="48">
        <v>-102.7</v>
      </c>
      <c r="X27" s="48">
        <v>-56.1</v>
      </c>
      <c r="Y27" s="48">
        <v>-19.2</v>
      </c>
      <c r="Z27" s="48">
        <v>36</v>
      </c>
      <c r="AA27" s="48">
        <v>72.8</v>
      </c>
      <c r="AB27" s="48">
        <v>-32</v>
      </c>
      <c r="AC27" s="48">
        <v>-2.8</v>
      </c>
      <c r="AD27" s="48">
        <v>17.7</v>
      </c>
      <c r="AE27" s="48">
        <v>20.8</v>
      </c>
      <c r="AF27" s="270">
        <v>-74.400000000000006</v>
      </c>
      <c r="AG27" s="270">
        <v>-46.4</v>
      </c>
      <c r="AI27" s="270">
        <f t="shared" si="1"/>
        <v>-22.799999999999997</v>
      </c>
      <c r="AK27" s="410"/>
    </row>
    <row r="28" spans="1:37" s="63" customFormat="1" ht="16" customHeight="1" x14ac:dyDescent="0.3">
      <c r="A28" s="131" t="s">
        <v>34</v>
      </c>
      <c r="B28" s="85">
        <v>-137.6</v>
      </c>
      <c r="C28" s="85">
        <v>44</v>
      </c>
      <c r="D28" s="85">
        <v>21.2</v>
      </c>
      <c r="E28" s="85">
        <v>6.1</v>
      </c>
      <c r="F28" s="85">
        <v>68.8</v>
      </c>
      <c r="G28" s="85">
        <v>84.6</v>
      </c>
      <c r="H28" s="85">
        <v>-5.3</v>
      </c>
      <c r="I28" s="85">
        <v>13.6</v>
      </c>
      <c r="J28" s="85">
        <v>37.200000000000003</v>
      </c>
      <c r="K28" s="85">
        <v>32.4</v>
      </c>
      <c r="L28" s="85">
        <v>4.3</v>
      </c>
      <c r="M28" s="85">
        <v>-3.6</v>
      </c>
      <c r="N28" s="85">
        <v>13</v>
      </c>
      <c r="O28" s="85">
        <v>-4.3</v>
      </c>
      <c r="P28" s="85">
        <v>-14.8</v>
      </c>
      <c r="Q28" s="85">
        <v>-33.1</v>
      </c>
      <c r="R28" s="85">
        <v>-36.6</v>
      </c>
      <c r="S28" s="85">
        <v>-63.5</v>
      </c>
      <c r="T28" s="85">
        <v>-98.4</v>
      </c>
      <c r="U28" s="85">
        <v>-94.9</v>
      </c>
      <c r="V28" s="48">
        <v>-124.2</v>
      </c>
      <c r="W28" s="48">
        <v>-30.6</v>
      </c>
      <c r="X28" s="48">
        <v>-21.7</v>
      </c>
      <c r="Y28" s="48">
        <v>-38.700000000000003</v>
      </c>
      <c r="Z28" s="48">
        <v>-32.6</v>
      </c>
      <c r="AA28" s="48">
        <v>-24.7</v>
      </c>
      <c r="AB28" s="48">
        <v>-45.8</v>
      </c>
      <c r="AC28" s="48">
        <v>-25</v>
      </c>
      <c r="AD28" s="48">
        <v>-14.1</v>
      </c>
      <c r="AE28" s="48">
        <v>-58</v>
      </c>
      <c r="AF28" s="270">
        <v>-39.1</v>
      </c>
      <c r="AG28" s="270">
        <v>-67.400000000000006</v>
      </c>
      <c r="AI28" s="270">
        <f t="shared" si="1"/>
        <v>-100.4</v>
      </c>
      <c r="AK28" s="410"/>
    </row>
    <row r="29" spans="1:37" s="63" customFormat="1" ht="16" customHeight="1" x14ac:dyDescent="0.3">
      <c r="A29" s="131" t="s">
        <v>38</v>
      </c>
      <c r="B29" s="85">
        <v>118.3</v>
      </c>
      <c r="C29" s="85">
        <v>42.6</v>
      </c>
      <c r="D29" s="85">
        <v>-0.7</v>
      </c>
      <c r="E29" s="85">
        <v>-18.399999999999999</v>
      </c>
      <c r="F29" s="85">
        <v>-10.6</v>
      </c>
      <c r="G29" s="85">
        <v>74.900000000000006</v>
      </c>
      <c r="H29" s="85">
        <v>-116</v>
      </c>
      <c r="I29" s="85">
        <v>-93.8</v>
      </c>
      <c r="J29" s="85">
        <v>-107</v>
      </c>
      <c r="K29" s="85">
        <v>60</v>
      </c>
      <c r="L29" s="85">
        <v>-109.4</v>
      </c>
      <c r="M29" s="85">
        <v>-133.1</v>
      </c>
      <c r="N29" s="85">
        <v>-147</v>
      </c>
      <c r="O29" s="85">
        <v>-156.19999999999999</v>
      </c>
      <c r="P29" s="85">
        <v>-12.6</v>
      </c>
      <c r="Q29" s="85">
        <v>-7</v>
      </c>
      <c r="R29" s="85">
        <v>46</v>
      </c>
      <c r="S29" s="85">
        <v>131.1</v>
      </c>
      <c r="T29" s="85">
        <v>-7.2</v>
      </c>
      <c r="U29" s="85">
        <v>13.1</v>
      </c>
      <c r="V29" s="48">
        <v>25.6</v>
      </c>
      <c r="W29" s="48">
        <v>125.1</v>
      </c>
      <c r="X29" s="48">
        <v>-69.099999999999994</v>
      </c>
      <c r="Y29" s="48">
        <v>-72.2</v>
      </c>
      <c r="Z29" s="48">
        <v>-81.400000000000006</v>
      </c>
      <c r="AA29" s="48">
        <v>-49.4</v>
      </c>
      <c r="AB29" s="48">
        <v>-55</v>
      </c>
      <c r="AC29" s="48">
        <v>-79</v>
      </c>
      <c r="AD29" s="48">
        <v>-56.2</v>
      </c>
      <c r="AE29" s="48">
        <v>16.8</v>
      </c>
      <c r="AF29" s="270">
        <v>-28</v>
      </c>
      <c r="AG29" s="270">
        <v>0.9</v>
      </c>
      <c r="AI29" s="270">
        <f t="shared" si="1"/>
        <v>96.7</v>
      </c>
      <c r="AK29" s="410"/>
    </row>
    <row r="30" spans="1:37" s="63" customFormat="1" ht="16" customHeight="1" x14ac:dyDescent="0.3">
      <c r="A30" s="131" t="s">
        <v>39</v>
      </c>
      <c r="B30" s="85">
        <v>11</v>
      </c>
      <c r="C30" s="85">
        <v>98.4</v>
      </c>
      <c r="D30" s="85">
        <v>-146.69999999999999</v>
      </c>
      <c r="E30" s="241">
        <v>-107.5</v>
      </c>
      <c r="F30" s="94">
        <v>-67.099999999999994</v>
      </c>
      <c r="G30" s="85">
        <v>117.8</v>
      </c>
      <c r="H30" s="85">
        <v>-243.9</v>
      </c>
      <c r="I30" s="85">
        <v>-200.7</v>
      </c>
      <c r="J30" s="85">
        <v>-148.9</v>
      </c>
      <c r="K30" s="85">
        <v>63.5</v>
      </c>
      <c r="L30" s="85">
        <v>-280.8</v>
      </c>
      <c r="M30" s="85">
        <v>-367.2</v>
      </c>
      <c r="N30" s="85">
        <v>-299.3</v>
      </c>
      <c r="O30" s="85">
        <v>-183.6</v>
      </c>
      <c r="P30" s="85">
        <v>-64.5</v>
      </c>
      <c r="Q30" s="85">
        <v>10.6</v>
      </c>
      <c r="R30" s="85">
        <v>96</v>
      </c>
      <c r="S30" s="85">
        <v>227.1</v>
      </c>
      <c r="T30" s="85">
        <v>-130.5</v>
      </c>
      <c r="U30" s="85">
        <v>-85</v>
      </c>
      <c r="V30" s="48">
        <v>-92.4</v>
      </c>
      <c r="W30" s="48">
        <v>-41.4</v>
      </c>
      <c r="X30" s="48">
        <v>-158.9</v>
      </c>
      <c r="Y30" s="48">
        <v>-227.7</v>
      </c>
      <c r="Z30" s="48">
        <v>-164.9</v>
      </c>
      <c r="AA30" s="48">
        <v>-67.7</v>
      </c>
      <c r="AB30" s="48">
        <v>-137</v>
      </c>
      <c r="AC30" s="48">
        <v>-167.4</v>
      </c>
      <c r="AD30" s="48">
        <v>-46.2</v>
      </c>
      <c r="AE30" s="48">
        <v>74.3</v>
      </c>
      <c r="AF30" s="270">
        <v>-148.9</v>
      </c>
      <c r="AG30" s="270">
        <v>-176.9</v>
      </c>
      <c r="AI30" s="270">
        <f t="shared" si="1"/>
        <v>64.799999999999983</v>
      </c>
      <c r="AK30" s="410"/>
    </row>
    <row r="31" spans="1:37" s="63" customFormat="1" ht="16" customHeight="1" x14ac:dyDescent="0.3">
      <c r="A31" s="131" t="s">
        <v>100</v>
      </c>
      <c r="B31" s="85">
        <v>-29.8</v>
      </c>
      <c r="C31" s="85">
        <v>58.8</v>
      </c>
      <c r="D31" s="85">
        <v>3.5</v>
      </c>
      <c r="E31" s="85">
        <v>-16.8</v>
      </c>
      <c r="F31" s="85">
        <v>-39.299999999999997</v>
      </c>
      <c r="G31" s="85">
        <v>-216.8</v>
      </c>
      <c r="H31" s="85">
        <v>-37.299999999999997</v>
      </c>
      <c r="I31" s="85">
        <v>-70.3</v>
      </c>
      <c r="J31" s="85">
        <v>-111.7</v>
      </c>
      <c r="K31" s="85">
        <v>-164.8</v>
      </c>
      <c r="L31" s="85">
        <v>-22.5</v>
      </c>
      <c r="M31" s="85">
        <v>-45.7</v>
      </c>
      <c r="N31" s="85">
        <v>-65.7</v>
      </c>
      <c r="O31" s="85">
        <v>-117.2</v>
      </c>
      <c r="P31" s="85">
        <v>-36.6</v>
      </c>
      <c r="Q31" s="85">
        <v>-61.8</v>
      </c>
      <c r="R31" s="85">
        <v>-94.7</v>
      </c>
      <c r="S31" s="85">
        <v>-104.3</v>
      </c>
      <c r="T31" s="85">
        <v>-19.2</v>
      </c>
      <c r="U31" s="85">
        <v>-11.4</v>
      </c>
      <c r="V31" s="48">
        <v>-52.5</v>
      </c>
      <c r="W31" s="48">
        <v>-94.2</v>
      </c>
      <c r="X31" s="48">
        <v>-23.1</v>
      </c>
      <c r="Y31" s="48">
        <v>-30.8</v>
      </c>
      <c r="Z31" s="48">
        <v>-46.9</v>
      </c>
      <c r="AA31" s="48">
        <v>-83.9</v>
      </c>
      <c r="AB31" s="48">
        <v>-3.9</v>
      </c>
      <c r="AC31" s="48">
        <v>-28</v>
      </c>
      <c r="AD31" s="48">
        <v>-43.3</v>
      </c>
      <c r="AE31" s="48">
        <v>-115.9</v>
      </c>
      <c r="AF31" s="270">
        <v>-7.8</v>
      </c>
      <c r="AG31" s="270">
        <v>-58.6</v>
      </c>
      <c r="AI31" s="270">
        <f t="shared" si="1"/>
        <v>-146.5</v>
      </c>
      <c r="AK31" s="410"/>
    </row>
    <row r="32" spans="1:37" s="63" customFormat="1" ht="16" customHeight="1" x14ac:dyDescent="0.3">
      <c r="A32" s="170" t="s">
        <v>291</v>
      </c>
      <c r="B32" s="240">
        <f>SUM(B6:B31)</f>
        <v>-335.1</v>
      </c>
      <c r="C32" s="240">
        <f>SUM(C6:C31)</f>
        <v>4.3999999999999915</v>
      </c>
      <c r="D32" s="240">
        <f>SUM(D6:D31)</f>
        <v>-170.6</v>
      </c>
      <c r="E32" s="240">
        <f>SUM(E6:E31)</f>
        <v>-179.4</v>
      </c>
      <c r="F32" s="240">
        <v>-40.1</v>
      </c>
      <c r="G32" s="240">
        <f>SUM(G6:G31)</f>
        <v>-2.1999999999996476</v>
      </c>
      <c r="H32" s="240">
        <f>SUM(H6:H31)</f>
        <v>-214.89999999999998</v>
      </c>
      <c r="I32" s="240">
        <f>SUM(I6:I31)</f>
        <v>-158.30000000000001</v>
      </c>
      <c r="J32" s="240">
        <v>-100.6</v>
      </c>
      <c r="K32" s="240">
        <v>269.3</v>
      </c>
      <c r="L32" s="240">
        <f t="shared" ref="L32:Y32" si="2">SUM(L6:L31)</f>
        <v>-249.9</v>
      </c>
      <c r="M32" s="240">
        <f t="shared" si="2"/>
        <v>-299.89999999999998</v>
      </c>
      <c r="N32" s="240">
        <f t="shared" si="2"/>
        <v>-222.5</v>
      </c>
      <c r="O32" s="240">
        <f t="shared" si="2"/>
        <v>-38.199999999999974</v>
      </c>
      <c r="P32" s="240">
        <f t="shared" si="2"/>
        <v>-16.400000000000013</v>
      </c>
      <c r="Q32" s="240">
        <f t="shared" si="2"/>
        <v>86.899999999999935</v>
      </c>
      <c r="R32" s="240">
        <f t="shared" si="2"/>
        <v>250.3</v>
      </c>
      <c r="S32" s="240">
        <f t="shared" si="2"/>
        <v>549.50000000000011</v>
      </c>
      <c r="T32" s="240">
        <f t="shared" si="2"/>
        <v>-158.19999999999996</v>
      </c>
      <c r="U32" s="240">
        <f t="shared" si="2"/>
        <v>-246.3</v>
      </c>
      <c r="V32" s="240">
        <f t="shared" si="2"/>
        <v>-194.6</v>
      </c>
      <c r="W32" s="240">
        <f t="shared" si="2"/>
        <v>49.100000000000094</v>
      </c>
      <c r="X32" s="240">
        <f t="shared" si="2"/>
        <v>-221.50000000000003</v>
      </c>
      <c r="Y32" s="240">
        <f t="shared" si="2"/>
        <v>-238.29999999999998</v>
      </c>
      <c r="Z32" s="240">
        <f t="shared" ref="Z32" si="3">SUM(Z6:Z31)</f>
        <v>-50.199999999999982</v>
      </c>
      <c r="AA32" s="240">
        <f t="shared" ref="AA32:AF32" si="4">SUM(AA6:AA31)</f>
        <v>152.20000000000002</v>
      </c>
      <c r="AB32" s="240">
        <f t="shared" si="4"/>
        <v>-125.10000000000001</v>
      </c>
      <c r="AC32" s="240">
        <f t="shared" si="4"/>
        <v>-103.30000000000001</v>
      </c>
      <c r="AD32" s="240">
        <f t="shared" si="4"/>
        <v>92.799999999999969</v>
      </c>
      <c r="AE32" s="240">
        <f t="shared" si="4"/>
        <v>208.00000000000009</v>
      </c>
      <c r="AF32" s="394">
        <f t="shared" si="4"/>
        <v>-162.00000000000003</v>
      </c>
      <c r="AG32" s="394">
        <f>SUM(AG6:AG31)</f>
        <v>-152.40000000000003</v>
      </c>
      <c r="AI32" s="394">
        <f>SUM(AI6:AI31)</f>
        <v>158.90000000000009</v>
      </c>
      <c r="AK32" s="410"/>
    </row>
    <row r="33" spans="1:37" s="63" customFormat="1" ht="16" customHeight="1" x14ac:dyDescent="0.3">
      <c r="A33" s="171" t="s">
        <v>101</v>
      </c>
      <c r="B33" s="85"/>
      <c r="C33" s="85"/>
      <c r="D33" s="85"/>
      <c r="E33" s="85"/>
      <c r="F33" s="85"/>
      <c r="G33" s="85"/>
      <c r="H33" s="85"/>
      <c r="I33" s="242"/>
      <c r="J33" s="85"/>
      <c r="K33" s="85"/>
      <c r="L33" s="85"/>
      <c r="M33" s="242"/>
      <c r="N33" s="242"/>
      <c r="O33" s="242"/>
      <c r="P33" s="85"/>
      <c r="Q33" s="242"/>
      <c r="R33" s="242"/>
      <c r="S33" s="242"/>
      <c r="T33" s="85"/>
      <c r="U33" s="85"/>
      <c r="V33" s="85"/>
      <c r="W33" s="85"/>
      <c r="X33" s="85"/>
      <c r="Y33" s="85"/>
      <c r="Z33" s="85"/>
      <c r="AA33" s="85"/>
      <c r="AB33" s="85"/>
      <c r="AC33" s="85"/>
      <c r="AD33" s="85"/>
      <c r="AE33" s="85"/>
      <c r="AF33" s="94"/>
      <c r="AG33" s="94"/>
      <c r="AI33" s="94"/>
      <c r="AK33" s="410"/>
    </row>
    <row r="34" spans="1:37" ht="16" customHeight="1" x14ac:dyDescent="0.3">
      <c r="A34" s="131" t="s">
        <v>102</v>
      </c>
      <c r="B34" s="48">
        <v>-77.3</v>
      </c>
      <c r="C34" s="48">
        <v>-129.1</v>
      </c>
      <c r="D34" s="48">
        <v>-20.6</v>
      </c>
      <c r="E34" s="48">
        <v>-31.3</v>
      </c>
      <c r="F34" s="48">
        <v>-61.5</v>
      </c>
      <c r="G34" s="48">
        <v>-84.2</v>
      </c>
      <c r="H34" s="48">
        <v>-13.7</v>
      </c>
      <c r="I34" s="113">
        <v>-30.3</v>
      </c>
      <c r="J34" s="48">
        <v>-47.4</v>
      </c>
      <c r="K34" s="48">
        <v>-80.3</v>
      </c>
      <c r="L34" s="48">
        <v>-9.8000000000000007</v>
      </c>
      <c r="M34" s="113">
        <v>-17.8</v>
      </c>
      <c r="N34" s="113">
        <v>-26.9</v>
      </c>
      <c r="O34" s="113">
        <v>-41</v>
      </c>
      <c r="P34" s="48">
        <v>-12.9</v>
      </c>
      <c r="Q34" s="113">
        <v>-20.9</v>
      </c>
      <c r="R34" s="113">
        <v>-31.8</v>
      </c>
      <c r="S34" s="113">
        <v>-53.8</v>
      </c>
      <c r="T34" s="48">
        <v>-18.899999999999999</v>
      </c>
      <c r="U34" s="48">
        <v>-30.5</v>
      </c>
      <c r="V34" s="48">
        <v>-44.4</v>
      </c>
      <c r="W34" s="48">
        <v>-50.7</v>
      </c>
      <c r="X34" s="48">
        <v>-10</v>
      </c>
      <c r="Y34" s="48">
        <v>-20.6</v>
      </c>
      <c r="Z34" s="48">
        <v>-34.799999999999997</v>
      </c>
      <c r="AA34" s="48">
        <v>-51</v>
      </c>
      <c r="AB34" s="48">
        <v>-10.5</v>
      </c>
      <c r="AC34" s="48">
        <v>-22.3</v>
      </c>
      <c r="AD34" s="48">
        <v>-31.7</v>
      </c>
      <c r="AE34" s="48">
        <v>-41</v>
      </c>
      <c r="AF34" s="270">
        <v>-4.5999999999999996</v>
      </c>
      <c r="AG34" s="270">
        <v>-13.9</v>
      </c>
      <c r="AI34" s="270">
        <f t="shared" ref="AI34:AI38" si="5">AE34-AC34+AG34</f>
        <v>-32.6</v>
      </c>
      <c r="AK34" s="410"/>
    </row>
    <row r="35" spans="1:37" ht="16" customHeight="1" x14ac:dyDescent="0.3">
      <c r="A35" s="131" t="s">
        <v>103</v>
      </c>
      <c r="B35" s="48">
        <v>-57.1</v>
      </c>
      <c r="C35" s="48">
        <v>-99.9</v>
      </c>
      <c r="D35" s="48">
        <v>0</v>
      </c>
      <c r="E35" s="48">
        <v>0</v>
      </c>
      <c r="F35" s="48">
        <v>-22.2</v>
      </c>
      <c r="G35" s="48">
        <v>-35.5</v>
      </c>
      <c r="H35" s="48">
        <v>-262.2</v>
      </c>
      <c r="I35" s="94">
        <v>-268.5</v>
      </c>
      <c r="J35" s="48">
        <v>-268.5</v>
      </c>
      <c r="K35" s="48">
        <v>-275.89999999999998</v>
      </c>
      <c r="L35" s="48">
        <v>-102.5</v>
      </c>
      <c r="M35" s="94">
        <v>-102.5</v>
      </c>
      <c r="N35" s="94">
        <v>-102.5</v>
      </c>
      <c r="O35" s="94">
        <v>-108.7</v>
      </c>
      <c r="P35" s="48">
        <v>0</v>
      </c>
      <c r="Q35" s="94">
        <v>0</v>
      </c>
      <c r="R35" s="94">
        <v>-1.2</v>
      </c>
      <c r="S35" s="94">
        <v>-7</v>
      </c>
      <c r="T35" s="48">
        <v>-3.9</v>
      </c>
      <c r="U35" s="48">
        <v>-19.2</v>
      </c>
      <c r="V35" s="48">
        <v>-31.6</v>
      </c>
      <c r="W35" s="48">
        <v>-32.799999999999997</v>
      </c>
      <c r="X35" s="48">
        <v>0</v>
      </c>
      <c r="Y35" s="48">
        <v>0</v>
      </c>
      <c r="Z35" s="48">
        <v>0</v>
      </c>
      <c r="AA35" s="48">
        <v>0</v>
      </c>
      <c r="AB35" s="48">
        <v>0</v>
      </c>
      <c r="AC35" s="48">
        <v>0</v>
      </c>
      <c r="AD35" s="48">
        <v>0</v>
      </c>
      <c r="AE35" s="48">
        <v>0</v>
      </c>
      <c r="AF35" s="270">
        <v>-4.9000000000000004</v>
      </c>
      <c r="AG35" s="270">
        <v>-4.9000000000000004</v>
      </c>
      <c r="AI35" s="270">
        <f>AE35-AC35+AG35</f>
        <v>-4.9000000000000004</v>
      </c>
      <c r="AK35" s="410"/>
    </row>
    <row r="36" spans="1:37" ht="16" hidden="1" customHeight="1" outlineLevel="1" x14ac:dyDescent="0.3">
      <c r="A36" s="131" t="s">
        <v>104</v>
      </c>
      <c r="B36" s="48">
        <v>0</v>
      </c>
      <c r="C36" s="48">
        <v>0</v>
      </c>
      <c r="D36" s="48">
        <v>0.2</v>
      </c>
      <c r="E36" s="48">
        <v>0.3</v>
      </c>
      <c r="F36" s="48">
        <v>0.5</v>
      </c>
      <c r="G36" s="48">
        <v>0</v>
      </c>
      <c r="H36" s="48">
        <v>0</v>
      </c>
      <c r="I36" s="113">
        <v>0.3</v>
      </c>
      <c r="J36" s="48">
        <v>0</v>
      </c>
      <c r="K36" s="48">
        <v>0</v>
      </c>
      <c r="L36" s="48">
        <v>0</v>
      </c>
      <c r="M36" s="113">
        <v>0</v>
      </c>
      <c r="N36" s="113">
        <v>0</v>
      </c>
      <c r="O36" s="113">
        <v>0</v>
      </c>
      <c r="P36" s="48">
        <v>0</v>
      </c>
      <c r="Q36" s="94">
        <v>0</v>
      </c>
      <c r="R36" s="113">
        <v>0</v>
      </c>
      <c r="S36" s="113">
        <v>0</v>
      </c>
      <c r="T36" s="48">
        <v>0</v>
      </c>
      <c r="U36" s="48"/>
      <c r="V36" s="48">
        <v>0</v>
      </c>
      <c r="W36" s="48">
        <v>0</v>
      </c>
      <c r="X36" s="48">
        <v>0</v>
      </c>
      <c r="Y36" s="48">
        <v>0</v>
      </c>
      <c r="Z36" s="48">
        <v>0</v>
      </c>
      <c r="AA36" s="48">
        <v>0</v>
      </c>
      <c r="AB36" s="48">
        <v>0</v>
      </c>
      <c r="AC36" s="48">
        <v>0</v>
      </c>
      <c r="AD36" s="48">
        <v>0</v>
      </c>
      <c r="AE36" s="48">
        <v>0</v>
      </c>
      <c r="AF36" s="270">
        <v>0</v>
      </c>
      <c r="AG36" s="270">
        <v>0</v>
      </c>
      <c r="AI36" s="270">
        <f t="shared" si="5"/>
        <v>0</v>
      </c>
      <c r="AK36" s="410"/>
    </row>
    <row r="37" spans="1:37" ht="16" hidden="1" customHeight="1" outlineLevel="1" x14ac:dyDescent="0.3">
      <c r="A37" s="131" t="s">
        <v>105</v>
      </c>
      <c r="B37" s="48">
        <v>10.199999999999999</v>
      </c>
      <c r="C37" s="48">
        <v>0</v>
      </c>
      <c r="D37" s="48">
        <v>0</v>
      </c>
      <c r="E37" s="48">
        <v>0</v>
      </c>
      <c r="F37" s="48">
        <v>0</v>
      </c>
      <c r="G37" s="48">
        <v>0</v>
      </c>
      <c r="H37" s="48">
        <v>0</v>
      </c>
      <c r="I37" s="85">
        <v>0</v>
      </c>
      <c r="J37" s="48">
        <v>0</v>
      </c>
      <c r="K37" s="48">
        <v>0</v>
      </c>
      <c r="L37" s="48">
        <v>0</v>
      </c>
      <c r="M37" s="85">
        <v>0</v>
      </c>
      <c r="N37" s="85">
        <v>0</v>
      </c>
      <c r="O37" s="85">
        <v>0</v>
      </c>
      <c r="P37" s="48">
        <v>0</v>
      </c>
      <c r="Q37" s="85">
        <v>0</v>
      </c>
      <c r="R37" s="85">
        <v>0</v>
      </c>
      <c r="S37" s="85">
        <v>0</v>
      </c>
      <c r="T37" s="48">
        <v>0</v>
      </c>
      <c r="U37" s="48"/>
      <c r="V37" s="48">
        <v>0</v>
      </c>
      <c r="W37" s="48">
        <v>0</v>
      </c>
      <c r="X37" s="48">
        <v>0</v>
      </c>
      <c r="Y37" s="48">
        <v>0</v>
      </c>
      <c r="Z37" s="48">
        <v>0</v>
      </c>
      <c r="AA37" s="48">
        <v>0</v>
      </c>
      <c r="AB37" s="48">
        <v>0</v>
      </c>
      <c r="AC37" s="48">
        <v>0</v>
      </c>
      <c r="AD37" s="48">
        <v>0</v>
      </c>
      <c r="AE37" s="48">
        <v>0</v>
      </c>
      <c r="AF37" s="270">
        <v>0</v>
      </c>
      <c r="AG37" s="270">
        <v>0</v>
      </c>
      <c r="AI37" s="270">
        <f t="shared" si="5"/>
        <v>0</v>
      </c>
      <c r="AK37" s="410"/>
    </row>
    <row r="38" spans="1:37" ht="16" hidden="1" customHeight="1" outlineLevel="1" x14ac:dyDescent="0.3">
      <c r="A38" s="131" t="s">
        <v>106</v>
      </c>
      <c r="B38" s="48">
        <v>-17.3</v>
      </c>
      <c r="C38" s="48">
        <v>0</v>
      </c>
      <c r="D38" s="48">
        <v>0</v>
      </c>
      <c r="E38" s="48">
        <v>0</v>
      </c>
      <c r="F38" s="48">
        <v>0</v>
      </c>
      <c r="G38" s="48">
        <v>0</v>
      </c>
      <c r="H38" s="48">
        <v>0</v>
      </c>
      <c r="I38" s="48">
        <v>0</v>
      </c>
      <c r="J38" s="48">
        <v>0</v>
      </c>
      <c r="K38" s="48">
        <v>0</v>
      </c>
      <c r="L38" s="48">
        <v>0</v>
      </c>
      <c r="M38" s="48">
        <v>0</v>
      </c>
      <c r="N38" s="48">
        <v>0</v>
      </c>
      <c r="O38" s="48">
        <v>0</v>
      </c>
      <c r="P38" s="48">
        <v>0</v>
      </c>
      <c r="Q38" s="48">
        <v>0</v>
      </c>
      <c r="R38" s="48">
        <v>0</v>
      </c>
      <c r="S38" s="48">
        <v>0</v>
      </c>
      <c r="T38" s="48">
        <v>0</v>
      </c>
      <c r="U38" s="48"/>
      <c r="V38" s="48">
        <v>0</v>
      </c>
      <c r="W38" s="48">
        <v>0</v>
      </c>
      <c r="X38" s="48">
        <v>0</v>
      </c>
      <c r="Y38" s="48">
        <v>0</v>
      </c>
      <c r="Z38" s="48">
        <v>0</v>
      </c>
      <c r="AA38" s="48">
        <v>0</v>
      </c>
      <c r="AB38" s="48">
        <v>0</v>
      </c>
      <c r="AC38" s="48">
        <v>0</v>
      </c>
      <c r="AD38" s="48">
        <v>0</v>
      </c>
      <c r="AE38" s="48">
        <v>0</v>
      </c>
      <c r="AF38" s="270">
        <v>0</v>
      </c>
      <c r="AG38" s="270">
        <v>0</v>
      </c>
      <c r="AI38" s="270">
        <f t="shared" si="5"/>
        <v>0</v>
      </c>
      <c r="AK38" s="410"/>
    </row>
    <row r="39" spans="1:37" ht="16" customHeight="1" collapsed="1" x14ac:dyDescent="0.3">
      <c r="A39" s="131" t="s">
        <v>107</v>
      </c>
      <c r="B39" s="48">
        <v>0</v>
      </c>
      <c r="C39" s="48">
        <v>0</v>
      </c>
      <c r="D39" s="48">
        <v>0</v>
      </c>
      <c r="E39" s="48">
        <v>-6.1</v>
      </c>
      <c r="F39" s="48">
        <v>-7.2</v>
      </c>
      <c r="G39" s="48">
        <v>-8.6999999999999993</v>
      </c>
      <c r="H39" s="48">
        <v>0</v>
      </c>
      <c r="I39" s="48">
        <v>-1.7</v>
      </c>
      <c r="J39" s="48">
        <v>-3.9</v>
      </c>
      <c r="K39" s="48">
        <v>-4.5</v>
      </c>
      <c r="L39" s="48">
        <v>-11.3</v>
      </c>
      <c r="M39" s="48">
        <v>-10.6</v>
      </c>
      <c r="N39" s="48">
        <v>-13.9</v>
      </c>
      <c r="O39" s="48">
        <v>-14.6</v>
      </c>
      <c r="P39" s="48">
        <v>-15.9</v>
      </c>
      <c r="Q39" s="48">
        <v>-20.6</v>
      </c>
      <c r="R39" s="48">
        <v>-26</v>
      </c>
      <c r="S39" s="48">
        <v>-688.9</v>
      </c>
      <c r="T39" s="48">
        <v>-11.6</v>
      </c>
      <c r="U39" s="48">
        <v>-18.3</v>
      </c>
      <c r="V39" s="48">
        <v>-22.8</v>
      </c>
      <c r="W39" s="48">
        <v>-26.4</v>
      </c>
      <c r="X39" s="48">
        <v>-4.8</v>
      </c>
      <c r="Y39" s="48">
        <v>-5.5</v>
      </c>
      <c r="Z39" s="48">
        <v>-6.5</v>
      </c>
      <c r="AA39" s="48">
        <v>-6.9</v>
      </c>
      <c r="AB39" s="48">
        <v>-0.4</v>
      </c>
      <c r="AC39" s="48">
        <v>-0.9</v>
      </c>
      <c r="AD39" s="48">
        <v>-1.5</v>
      </c>
      <c r="AE39" s="48">
        <v>-1.7</v>
      </c>
      <c r="AF39" s="270">
        <v>-7.1</v>
      </c>
      <c r="AG39" s="270">
        <v>-8</v>
      </c>
      <c r="AI39" s="270">
        <f>AE39-AC39+AG39</f>
        <v>-8.8000000000000007</v>
      </c>
      <c r="AK39" s="410"/>
    </row>
    <row r="40" spans="1:37" ht="16" customHeight="1" x14ac:dyDescent="0.3">
      <c r="A40" s="131" t="s">
        <v>108</v>
      </c>
      <c r="B40" s="48">
        <v>0</v>
      </c>
      <c r="C40" s="48">
        <v>0</v>
      </c>
      <c r="D40" s="48">
        <v>0</v>
      </c>
      <c r="E40" s="48">
        <v>0</v>
      </c>
      <c r="F40" s="48">
        <v>-85</v>
      </c>
      <c r="G40" s="48">
        <v>-85</v>
      </c>
      <c r="H40" s="48">
        <v>0</v>
      </c>
      <c r="I40" s="48">
        <v>0</v>
      </c>
      <c r="J40" s="48">
        <v>0</v>
      </c>
      <c r="K40" s="48">
        <v>0</v>
      </c>
      <c r="L40" s="48">
        <v>0</v>
      </c>
      <c r="M40" s="48">
        <v>-85</v>
      </c>
      <c r="N40" s="48">
        <v>-85</v>
      </c>
      <c r="O40" s="48">
        <v>-85</v>
      </c>
      <c r="P40" s="48">
        <v>0</v>
      </c>
      <c r="Q40" s="48">
        <v>0</v>
      </c>
      <c r="R40" s="48">
        <v>0</v>
      </c>
      <c r="S40" s="48">
        <v>0</v>
      </c>
      <c r="T40" s="48">
        <v>0</v>
      </c>
      <c r="U40" s="48">
        <v>0</v>
      </c>
      <c r="V40" s="48">
        <v>-80</v>
      </c>
      <c r="W40" s="48">
        <v>-80</v>
      </c>
      <c r="X40" s="48">
        <v>0</v>
      </c>
      <c r="Y40" s="48">
        <v>-40</v>
      </c>
      <c r="Z40" s="48">
        <v>-210</v>
      </c>
      <c r="AA40" s="48">
        <v>-330</v>
      </c>
      <c r="AB40" s="48">
        <v>-100</v>
      </c>
      <c r="AC40" s="48">
        <v>-200</v>
      </c>
      <c r="AD40" s="48">
        <v>-380</v>
      </c>
      <c r="AE40" s="48">
        <v>-505</v>
      </c>
      <c r="AF40" s="270">
        <v>-100</v>
      </c>
      <c r="AG40" s="270">
        <v>-230</v>
      </c>
      <c r="AI40" s="270">
        <f>AE40-AC40+AG40</f>
        <v>-535</v>
      </c>
      <c r="AK40" s="410"/>
    </row>
    <row r="41" spans="1:37" ht="16" customHeight="1" x14ac:dyDescent="0.3">
      <c r="A41" s="131" t="s">
        <v>109</v>
      </c>
      <c r="B41" s="48">
        <v>0</v>
      </c>
      <c r="C41" s="48">
        <v>84.8</v>
      </c>
      <c r="D41" s="48">
        <v>0</v>
      </c>
      <c r="E41" s="48">
        <v>0</v>
      </c>
      <c r="F41" s="48">
        <v>0</v>
      </c>
      <c r="G41" s="48">
        <v>0</v>
      </c>
      <c r="H41" s="48">
        <v>0</v>
      </c>
      <c r="I41" s="48">
        <v>0</v>
      </c>
      <c r="J41" s="48">
        <v>0</v>
      </c>
      <c r="K41" s="48">
        <v>85</v>
      </c>
      <c r="L41" s="48">
        <v>0</v>
      </c>
      <c r="M41" s="48">
        <v>0</v>
      </c>
      <c r="N41" s="48">
        <v>0</v>
      </c>
      <c r="O41" s="48">
        <v>0</v>
      </c>
      <c r="P41" s="48">
        <v>0</v>
      </c>
      <c r="Q41" s="48">
        <v>0</v>
      </c>
      <c r="R41" s="48">
        <v>0</v>
      </c>
      <c r="S41" s="48">
        <v>0</v>
      </c>
      <c r="T41" s="48">
        <v>80</v>
      </c>
      <c r="U41" s="48">
        <v>80</v>
      </c>
      <c r="V41" s="48">
        <v>80</v>
      </c>
      <c r="W41" s="48">
        <v>80</v>
      </c>
      <c r="X41" s="48">
        <v>90</v>
      </c>
      <c r="Y41" s="48">
        <v>210</v>
      </c>
      <c r="Z41" s="48">
        <v>330</v>
      </c>
      <c r="AA41" s="48">
        <v>430</v>
      </c>
      <c r="AB41" s="48">
        <v>100</v>
      </c>
      <c r="AC41" s="48">
        <v>280</v>
      </c>
      <c r="AD41" s="48">
        <v>405</v>
      </c>
      <c r="AE41" s="48">
        <v>505</v>
      </c>
      <c r="AF41" s="270">
        <v>130</v>
      </c>
      <c r="AG41" s="270">
        <v>280</v>
      </c>
      <c r="AI41" s="270">
        <f>AE41-AC41+AG41</f>
        <v>505</v>
      </c>
      <c r="AK41" s="410"/>
    </row>
    <row r="42" spans="1:37" ht="16" customHeight="1" x14ac:dyDescent="0.3">
      <c r="A42" s="131" t="s">
        <v>263</v>
      </c>
      <c r="B42" s="48">
        <v>0</v>
      </c>
      <c r="C42" s="48">
        <v>0</v>
      </c>
      <c r="D42" s="48">
        <v>0</v>
      </c>
      <c r="E42" s="48">
        <v>0</v>
      </c>
      <c r="F42" s="48">
        <v>0</v>
      </c>
      <c r="G42" s="48">
        <v>0</v>
      </c>
      <c r="H42" s="48">
        <v>0</v>
      </c>
      <c r="I42" s="48">
        <v>0</v>
      </c>
      <c r="J42" s="48">
        <v>0</v>
      </c>
      <c r="K42" s="48">
        <v>0</v>
      </c>
      <c r="L42" s="48">
        <v>0</v>
      </c>
      <c r="M42" s="48">
        <v>0</v>
      </c>
      <c r="N42" s="48">
        <v>0</v>
      </c>
      <c r="O42" s="48">
        <v>0</v>
      </c>
      <c r="P42" s="48">
        <v>0</v>
      </c>
      <c r="Q42" s="48">
        <v>0</v>
      </c>
      <c r="R42" s="48">
        <v>0</v>
      </c>
      <c r="S42" s="48">
        <v>0</v>
      </c>
      <c r="T42" s="48">
        <v>0</v>
      </c>
      <c r="U42" s="48">
        <v>0</v>
      </c>
      <c r="V42" s="48">
        <v>0</v>
      </c>
      <c r="W42" s="48">
        <v>0</v>
      </c>
      <c r="X42" s="48">
        <v>0</v>
      </c>
      <c r="Y42" s="48">
        <v>0</v>
      </c>
      <c r="Z42" s="48">
        <v>0</v>
      </c>
      <c r="AA42" s="48">
        <v>0</v>
      </c>
      <c r="AB42" s="48">
        <v>0</v>
      </c>
      <c r="AC42" s="48">
        <v>0</v>
      </c>
      <c r="AD42" s="48">
        <v>121.4</v>
      </c>
      <c r="AE42" s="48">
        <v>122.6</v>
      </c>
      <c r="AF42" s="270">
        <v>0</v>
      </c>
      <c r="AG42" s="270">
        <v>0</v>
      </c>
      <c r="AI42" s="270">
        <f>AE42-AC42+AG42</f>
        <v>122.6</v>
      </c>
      <c r="AK42" s="410"/>
    </row>
    <row r="43" spans="1:37" ht="16" customHeight="1" x14ac:dyDescent="0.3">
      <c r="A43" s="131" t="s">
        <v>110</v>
      </c>
      <c r="B43" s="48">
        <v>3.8</v>
      </c>
      <c r="C43" s="48">
        <v>1</v>
      </c>
      <c r="D43" s="48">
        <v>0.2</v>
      </c>
      <c r="E43" s="48">
        <v>0.2</v>
      </c>
      <c r="F43" s="48">
        <v>0.1</v>
      </c>
      <c r="G43" s="48">
        <v>-4.5999999999999996</v>
      </c>
      <c r="H43" s="48">
        <v>0</v>
      </c>
      <c r="I43" s="48">
        <v>0</v>
      </c>
      <c r="J43" s="48">
        <v>0.4</v>
      </c>
      <c r="K43" s="48">
        <v>0.8</v>
      </c>
      <c r="L43" s="48">
        <v>-7.8</v>
      </c>
      <c r="M43" s="48">
        <v>-7.8</v>
      </c>
      <c r="N43" s="48">
        <v>-8.5</v>
      </c>
      <c r="O43" s="48">
        <v>-8.5</v>
      </c>
      <c r="P43" s="48">
        <v>0</v>
      </c>
      <c r="Q43" s="48">
        <v>0</v>
      </c>
      <c r="R43" s="48">
        <v>1.2</v>
      </c>
      <c r="S43" s="48">
        <v>0.2</v>
      </c>
      <c r="T43" s="48">
        <v>-9.3000000000000007</v>
      </c>
      <c r="U43" s="48">
        <v>-9.4</v>
      </c>
      <c r="V43" s="48">
        <v>-8.9</v>
      </c>
      <c r="W43" s="48">
        <v>-10.8</v>
      </c>
      <c r="X43" s="48">
        <v>-1.9</v>
      </c>
      <c r="Y43" s="48">
        <v>1.5</v>
      </c>
      <c r="Z43" s="48">
        <v>1.5</v>
      </c>
      <c r="AA43" s="48">
        <v>6.8</v>
      </c>
      <c r="AB43" s="48">
        <v>0.1</v>
      </c>
      <c r="AC43" s="48">
        <v>0.1</v>
      </c>
      <c r="AD43" s="48">
        <v>1.1000000000000001</v>
      </c>
      <c r="AE43" s="48">
        <v>1.3</v>
      </c>
      <c r="AF43" s="270">
        <v>7.2</v>
      </c>
      <c r="AG43" s="270">
        <v>7.9</v>
      </c>
      <c r="AI43" s="270">
        <f>AE43-AC43+AG43</f>
        <v>9.1</v>
      </c>
      <c r="AK43" s="410"/>
    </row>
    <row r="44" spans="1:37" ht="16" customHeight="1" x14ac:dyDescent="0.3">
      <c r="A44" s="170" t="s">
        <v>296</v>
      </c>
      <c r="B44" s="49">
        <f>SUM(B34:B43)</f>
        <v>-137.69999999999999</v>
      </c>
      <c r="C44" s="49">
        <f>SUM(C34:C43)</f>
        <v>-143.19999999999999</v>
      </c>
      <c r="D44" s="49">
        <f>SUM(D34:D43)</f>
        <v>-20.200000000000003</v>
      </c>
      <c r="E44" s="49">
        <f>SUM(E34:E43)</f>
        <v>-36.9</v>
      </c>
      <c r="F44" s="49">
        <v>-175.3</v>
      </c>
      <c r="G44" s="49">
        <f>SUM(G34:G43)</f>
        <v>-218</v>
      </c>
      <c r="H44" s="49">
        <f>SUM(H34:H43)</f>
        <v>-275.89999999999998</v>
      </c>
      <c r="I44" s="49">
        <f>SUM(I34:I43)</f>
        <v>-300.2</v>
      </c>
      <c r="J44" s="49">
        <v>-319.39999999999998</v>
      </c>
      <c r="K44" s="49">
        <v>-274.89999999999998</v>
      </c>
      <c r="L44" s="49">
        <f t="shared" ref="L44:AC44" si="6">SUM(L34:L43)</f>
        <v>-131.4</v>
      </c>
      <c r="M44" s="49">
        <f t="shared" si="6"/>
        <v>-223.70000000000002</v>
      </c>
      <c r="N44" s="49">
        <f t="shared" si="6"/>
        <v>-236.8</v>
      </c>
      <c r="O44" s="49">
        <f t="shared" si="6"/>
        <v>-257.79999999999995</v>
      </c>
      <c r="P44" s="49">
        <f t="shared" si="6"/>
        <v>-28.8</v>
      </c>
      <c r="Q44" s="49">
        <f t="shared" si="6"/>
        <v>-41.5</v>
      </c>
      <c r="R44" s="49">
        <f t="shared" si="6"/>
        <v>-57.8</v>
      </c>
      <c r="S44" s="49">
        <f t="shared" si="6"/>
        <v>-749.49999999999989</v>
      </c>
      <c r="T44" s="49">
        <f t="shared" si="6"/>
        <v>36.299999999999997</v>
      </c>
      <c r="U44" s="49">
        <f t="shared" si="6"/>
        <v>2.5999999999999996</v>
      </c>
      <c r="V44" s="49">
        <f t="shared" si="6"/>
        <v>-107.70000000000002</v>
      </c>
      <c r="W44" s="49">
        <f t="shared" si="6"/>
        <v>-120.7</v>
      </c>
      <c r="X44" s="49">
        <f t="shared" si="6"/>
        <v>73.3</v>
      </c>
      <c r="Y44" s="49">
        <f t="shared" si="6"/>
        <v>145.4</v>
      </c>
      <c r="Z44" s="49">
        <f t="shared" si="6"/>
        <v>80.199999999999989</v>
      </c>
      <c r="AA44" s="49">
        <f t="shared" si="6"/>
        <v>48.90000000000002</v>
      </c>
      <c r="AB44" s="49">
        <f t="shared" si="6"/>
        <v>-10.800000000000006</v>
      </c>
      <c r="AC44" s="49">
        <f t="shared" si="6"/>
        <v>56.900000000000013</v>
      </c>
      <c r="AD44" s="49">
        <f>SUM(AD34:AD43)</f>
        <v>114.30000000000001</v>
      </c>
      <c r="AE44" s="49">
        <f>SUM(AE34:AE43)</f>
        <v>81.199999999999946</v>
      </c>
      <c r="AF44" s="244">
        <f>SUM(AF34:AF43)</f>
        <v>20.600000000000005</v>
      </c>
      <c r="AG44" s="244">
        <f>SUM(AG34:AG43)</f>
        <v>31.099999999999987</v>
      </c>
      <c r="AI44" s="244">
        <f>SUM(AI34:AI43)</f>
        <v>55.400000000000041</v>
      </c>
      <c r="AK44" s="410"/>
    </row>
    <row r="45" spans="1:37" ht="16" customHeight="1" x14ac:dyDescent="0.3">
      <c r="A45" s="171" t="s">
        <v>111</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270"/>
      <c r="AG45" s="270"/>
      <c r="AI45" s="270"/>
      <c r="AK45" s="410"/>
    </row>
    <row r="46" spans="1:37" ht="16" hidden="1" customHeight="1" outlineLevel="1" x14ac:dyDescent="0.3">
      <c r="A46" s="131" t="s">
        <v>112</v>
      </c>
      <c r="B46" s="48">
        <v>39.799999999999997</v>
      </c>
      <c r="C46" s="48">
        <v>23.4</v>
      </c>
      <c r="D46" s="48">
        <v>6.4</v>
      </c>
      <c r="E46" s="48">
        <v>8.8000000000000007</v>
      </c>
      <c r="F46" s="48">
        <v>9</v>
      </c>
      <c r="G46" s="48">
        <v>9</v>
      </c>
      <c r="H46" s="48">
        <v>0</v>
      </c>
      <c r="I46" s="48">
        <v>0.1</v>
      </c>
      <c r="J46" s="48">
        <v>0.1</v>
      </c>
      <c r="K46" s="48">
        <v>0.3</v>
      </c>
      <c r="L46" s="48">
        <v>0</v>
      </c>
      <c r="M46" s="48">
        <v>0</v>
      </c>
      <c r="N46" s="48">
        <v>0</v>
      </c>
      <c r="O46" s="48">
        <v>0</v>
      </c>
      <c r="P46" s="48">
        <v>0</v>
      </c>
      <c r="Q46" s="48">
        <v>0</v>
      </c>
      <c r="R46" s="48">
        <v>0</v>
      </c>
      <c r="S46" s="48">
        <v>0</v>
      </c>
      <c r="T46" s="48">
        <v>0</v>
      </c>
      <c r="U46" s="48"/>
      <c r="V46" s="48">
        <v>0</v>
      </c>
      <c r="W46" s="48">
        <v>0</v>
      </c>
      <c r="X46" s="48">
        <v>0</v>
      </c>
      <c r="Y46" s="48">
        <v>0</v>
      </c>
      <c r="Z46" s="48">
        <v>0</v>
      </c>
      <c r="AA46" s="48">
        <v>0</v>
      </c>
      <c r="AB46" s="48">
        <v>0</v>
      </c>
      <c r="AC46" s="48">
        <v>0</v>
      </c>
      <c r="AD46" s="48">
        <v>0</v>
      </c>
      <c r="AE46" s="48">
        <v>0</v>
      </c>
      <c r="AF46" s="270">
        <v>0</v>
      </c>
      <c r="AG46" s="270">
        <v>0</v>
      </c>
      <c r="AI46" s="270">
        <f t="shared" ref="AI46:AI58" si="7">AE46-AC46+AG46</f>
        <v>0</v>
      </c>
      <c r="AK46" s="410"/>
    </row>
    <row r="47" spans="1:37" ht="16" customHeight="1" collapsed="1" x14ac:dyDescent="0.3">
      <c r="A47" s="131" t="s">
        <v>113</v>
      </c>
      <c r="B47" s="48">
        <v>-2.9</v>
      </c>
      <c r="C47" s="48">
        <v>-4.5</v>
      </c>
      <c r="D47" s="48">
        <v>-2.1</v>
      </c>
      <c r="E47" s="48">
        <v>-2.1</v>
      </c>
      <c r="F47" s="48">
        <v>-6.7</v>
      </c>
      <c r="G47" s="48">
        <v>-15.2</v>
      </c>
      <c r="H47" s="48">
        <v>-3.1</v>
      </c>
      <c r="I47" s="48">
        <v>-5.8</v>
      </c>
      <c r="J47" s="48">
        <v>-25.2</v>
      </c>
      <c r="K47" s="85">
        <v>-31.8</v>
      </c>
      <c r="L47" s="48">
        <v>-8.9</v>
      </c>
      <c r="M47" s="48">
        <v>-11.3</v>
      </c>
      <c r="N47" s="48">
        <v>-18.8</v>
      </c>
      <c r="O47" s="48">
        <v>-18.899999999999999</v>
      </c>
      <c r="P47" s="48">
        <v>-4.8</v>
      </c>
      <c r="Q47" s="48">
        <v>-7.6</v>
      </c>
      <c r="R47" s="48">
        <v>-8.5</v>
      </c>
      <c r="S47" s="48">
        <v>-8.6</v>
      </c>
      <c r="T47" s="48">
        <v>-26.2</v>
      </c>
      <c r="U47" s="48">
        <v>-26.6</v>
      </c>
      <c r="V47" s="48">
        <v>-27.1</v>
      </c>
      <c r="W47" s="48">
        <v>-27.2</v>
      </c>
      <c r="X47" s="48">
        <v>-7.2</v>
      </c>
      <c r="Y47" s="48">
        <v>-7.4</v>
      </c>
      <c r="Z47" s="48">
        <v>-7.7</v>
      </c>
      <c r="AA47" s="48">
        <v>-8.1</v>
      </c>
      <c r="AB47" s="48">
        <v>-9.1</v>
      </c>
      <c r="AC47" s="48">
        <v>-9.6999999999999993</v>
      </c>
      <c r="AD47" s="48">
        <v>-10.199999999999999</v>
      </c>
      <c r="AE47" s="48">
        <v>-10.4</v>
      </c>
      <c r="AF47" s="270">
        <v>-10.199999999999999</v>
      </c>
      <c r="AG47" s="270">
        <v>-10.4</v>
      </c>
      <c r="AI47" s="270">
        <f t="shared" si="7"/>
        <v>-11.100000000000001</v>
      </c>
      <c r="AK47" s="410"/>
    </row>
    <row r="48" spans="1:37" ht="16" hidden="1" customHeight="1" outlineLevel="1" x14ac:dyDescent="0.3">
      <c r="A48" s="131" t="s">
        <v>114</v>
      </c>
      <c r="B48" s="48">
        <v>0</v>
      </c>
      <c r="C48" s="48">
        <v>0</v>
      </c>
      <c r="D48" s="48">
        <v>0</v>
      </c>
      <c r="E48" s="48">
        <v>0</v>
      </c>
      <c r="F48" s="48">
        <v>0</v>
      </c>
      <c r="G48" s="48">
        <v>0</v>
      </c>
      <c r="H48" s="48">
        <v>0</v>
      </c>
      <c r="I48" s="48">
        <v>0</v>
      </c>
      <c r="J48" s="48">
        <v>0</v>
      </c>
      <c r="K48" s="48">
        <v>0</v>
      </c>
      <c r="L48" s="48">
        <v>0</v>
      </c>
      <c r="M48" s="48">
        <v>0</v>
      </c>
      <c r="N48" s="48">
        <v>0</v>
      </c>
      <c r="O48" s="48">
        <v>0</v>
      </c>
      <c r="P48" s="48">
        <v>0</v>
      </c>
      <c r="Q48" s="48">
        <v>0</v>
      </c>
      <c r="R48" s="48">
        <v>0</v>
      </c>
      <c r="S48" s="48">
        <v>0</v>
      </c>
      <c r="T48" s="48">
        <v>0</v>
      </c>
      <c r="U48" s="48"/>
      <c r="V48" s="48">
        <v>0</v>
      </c>
      <c r="W48" s="48">
        <v>0</v>
      </c>
      <c r="X48" s="48">
        <v>0</v>
      </c>
      <c r="Y48" s="48">
        <v>0</v>
      </c>
      <c r="Z48" s="48">
        <v>0</v>
      </c>
      <c r="AA48" s="48">
        <v>0</v>
      </c>
      <c r="AB48" s="48">
        <v>0</v>
      </c>
      <c r="AC48" s="48">
        <v>0</v>
      </c>
      <c r="AD48" s="48">
        <v>0</v>
      </c>
      <c r="AE48" s="48">
        <v>0</v>
      </c>
      <c r="AF48" s="270">
        <v>0</v>
      </c>
      <c r="AG48" s="270">
        <v>0</v>
      </c>
      <c r="AI48" s="270">
        <f t="shared" si="7"/>
        <v>0</v>
      </c>
      <c r="AK48" s="410"/>
    </row>
    <row r="49" spans="1:37" ht="16" customHeight="1" collapsed="1" x14ac:dyDescent="0.3">
      <c r="A49" s="131" t="s">
        <v>115</v>
      </c>
      <c r="B49" s="48">
        <v>0</v>
      </c>
      <c r="C49" s="48">
        <v>-8.4</v>
      </c>
      <c r="D49" s="48">
        <v>-2.5</v>
      </c>
      <c r="E49" s="48">
        <v>-7.8</v>
      </c>
      <c r="F49" s="48">
        <v>-22.3</v>
      </c>
      <c r="G49" s="48">
        <v>-22.3</v>
      </c>
      <c r="H49" s="48">
        <v>0</v>
      </c>
      <c r="I49" s="48">
        <v>-6.7</v>
      </c>
      <c r="J49" s="48">
        <v>-16.399999999999999</v>
      </c>
      <c r="K49" s="48">
        <v>-17.3</v>
      </c>
      <c r="L49" s="48">
        <v>0</v>
      </c>
      <c r="M49" s="48">
        <v>-1.4</v>
      </c>
      <c r="N49" s="48">
        <v>-5.5</v>
      </c>
      <c r="O49" s="48">
        <v>-7</v>
      </c>
      <c r="P49" s="48">
        <v>0</v>
      </c>
      <c r="Q49" s="48">
        <v>-1.2</v>
      </c>
      <c r="R49" s="48">
        <v>-3.1</v>
      </c>
      <c r="S49" s="48">
        <v>-23.5</v>
      </c>
      <c r="T49" s="48">
        <v>-0.1</v>
      </c>
      <c r="U49" s="48">
        <v>-0.1</v>
      </c>
      <c r="V49" s="48">
        <v>-4.3</v>
      </c>
      <c r="W49" s="48">
        <v>-11</v>
      </c>
      <c r="X49" s="48">
        <v>-6.5</v>
      </c>
      <c r="Y49" s="48">
        <v>-12.6</v>
      </c>
      <c r="Z49" s="48">
        <v>-13.8</v>
      </c>
      <c r="AA49" s="48">
        <v>-14.5</v>
      </c>
      <c r="AB49" s="48">
        <v>-1.9</v>
      </c>
      <c r="AC49" s="48">
        <v>-14.3</v>
      </c>
      <c r="AD49" s="48">
        <v>-17.899999999999999</v>
      </c>
      <c r="AE49" s="48">
        <v>-18.100000000000001</v>
      </c>
      <c r="AF49" s="270">
        <v>-0.1</v>
      </c>
      <c r="AG49" s="270">
        <v>-5.5</v>
      </c>
      <c r="AI49" s="270">
        <f t="shared" si="7"/>
        <v>-9.3000000000000007</v>
      </c>
      <c r="AK49" s="410"/>
    </row>
    <row r="50" spans="1:37" ht="16" hidden="1" customHeight="1" outlineLevel="1" x14ac:dyDescent="0.3">
      <c r="A50" s="131" t="s">
        <v>277</v>
      </c>
      <c r="B50" s="48">
        <v>639.79999999999995</v>
      </c>
      <c r="C50" s="48">
        <v>318.7</v>
      </c>
      <c r="D50" s="48">
        <v>250</v>
      </c>
      <c r="E50" s="48">
        <v>250</v>
      </c>
      <c r="F50" s="48">
        <v>2936.5</v>
      </c>
      <c r="G50" s="48">
        <v>2936.5</v>
      </c>
      <c r="H50" s="48">
        <v>0</v>
      </c>
      <c r="I50" s="48">
        <v>0</v>
      </c>
      <c r="J50" s="48">
        <v>0</v>
      </c>
      <c r="K50" s="48">
        <v>0</v>
      </c>
      <c r="L50" s="48">
        <v>0</v>
      </c>
      <c r="M50" s="48">
        <v>0</v>
      </c>
      <c r="N50" s="48">
        <v>0</v>
      </c>
      <c r="O50" s="48">
        <v>0</v>
      </c>
      <c r="P50" s="48">
        <v>0</v>
      </c>
      <c r="Q50" s="48">
        <v>0</v>
      </c>
      <c r="R50" s="48">
        <v>0</v>
      </c>
      <c r="S50" s="48">
        <v>0</v>
      </c>
      <c r="T50" s="48">
        <v>0</v>
      </c>
      <c r="U50" s="48">
        <v>0</v>
      </c>
      <c r="V50" s="48">
        <v>0</v>
      </c>
      <c r="W50" s="48">
        <v>0</v>
      </c>
      <c r="X50" s="48">
        <v>1000</v>
      </c>
      <c r="Y50" s="48">
        <v>1000</v>
      </c>
      <c r="Z50" s="48">
        <v>2400</v>
      </c>
      <c r="AA50" s="48">
        <v>2400</v>
      </c>
      <c r="AB50" s="48">
        <v>0</v>
      </c>
      <c r="AC50" s="48">
        <v>0</v>
      </c>
      <c r="AD50" s="48">
        <v>0</v>
      </c>
      <c r="AE50" s="48">
        <v>0</v>
      </c>
      <c r="AF50" s="270">
        <v>0</v>
      </c>
      <c r="AG50" s="270">
        <v>0</v>
      </c>
      <c r="AI50" s="270">
        <f t="shared" si="7"/>
        <v>0</v>
      </c>
      <c r="AK50" s="410"/>
    </row>
    <row r="51" spans="1:37" ht="16" customHeight="1" collapsed="1" x14ac:dyDescent="0.3">
      <c r="A51" s="131" t="s">
        <v>116</v>
      </c>
      <c r="B51" s="48">
        <v>-313.5</v>
      </c>
      <c r="C51" s="48">
        <v>-150.30000000000001</v>
      </c>
      <c r="D51" s="48">
        <v>-26.6</v>
      </c>
      <c r="E51" s="48">
        <v>-54</v>
      </c>
      <c r="F51" s="48">
        <v>-3126.1</v>
      </c>
      <c r="G51" s="48">
        <v>-3133.2</v>
      </c>
      <c r="H51" s="48">
        <v>-6.8</v>
      </c>
      <c r="I51" s="48">
        <v>-13.7</v>
      </c>
      <c r="J51" s="48">
        <v>-20.3</v>
      </c>
      <c r="K51" s="48">
        <v>-27</v>
      </c>
      <c r="L51" s="48">
        <v>0</v>
      </c>
      <c r="M51" s="48">
        <v>-6.7</v>
      </c>
      <c r="N51" s="48">
        <v>-13.3</v>
      </c>
      <c r="O51" s="48">
        <v>-20</v>
      </c>
      <c r="P51" s="48">
        <v>-6.7</v>
      </c>
      <c r="Q51" s="48">
        <v>-13.3</v>
      </c>
      <c r="R51" s="48">
        <v>-20</v>
      </c>
      <c r="S51" s="48">
        <v>-26.7</v>
      </c>
      <c r="T51" s="48">
        <v>-6.7</v>
      </c>
      <c r="U51" s="48">
        <v>-13.3</v>
      </c>
      <c r="V51" s="48">
        <v>-20</v>
      </c>
      <c r="W51" s="48">
        <v>-26.7</v>
      </c>
      <c r="X51" s="48">
        <v>-1000</v>
      </c>
      <c r="Y51" s="48">
        <v>-1000</v>
      </c>
      <c r="Z51" s="48">
        <v>-2402.5</v>
      </c>
      <c r="AA51" s="48">
        <v>-2405</v>
      </c>
      <c r="AB51" s="48">
        <v>-55</v>
      </c>
      <c r="AC51" s="48">
        <v>-100</v>
      </c>
      <c r="AD51" s="48">
        <v>-150</v>
      </c>
      <c r="AE51" s="48">
        <v>-200.4</v>
      </c>
      <c r="AF51" s="270">
        <v>-25</v>
      </c>
      <c r="AG51" s="270">
        <v>-50</v>
      </c>
      <c r="AI51" s="270">
        <f t="shared" si="7"/>
        <v>-150.4</v>
      </c>
      <c r="AK51" s="410"/>
    </row>
    <row r="52" spans="1:37" ht="16" hidden="1" customHeight="1" outlineLevel="1" x14ac:dyDescent="0.3">
      <c r="A52" s="131" t="s">
        <v>117</v>
      </c>
      <c r="B52" s="48">
        <v>0</v>
      </c>
      <c r="C52" s="48">
        <v>-4.4000000000000004</v>
      </c>
      <c r="D52" s="48">
        <v>-1.8</v>
      </c>
      <c r="E52" s="48">
        <v>-1.8</v>
      </c>
      <c r="F52" s="48">
        <v>-24.4</v>
      </c>
      <c r="G52" s="48">
        <v>-24.4</v>
      </c>
      <c r="H52" s="48">
        <v>0</v>
      </c>
      <c r="I52" s="48">
        <v>0</v>
      </c>
      <c r="J52" s="48">
        <v>0</v>
      </c>
      <c r="K52" s="48">
        <v>0</v>
      </c>
      <c r="L52" s="48">
        <v>-11.1</v>
      </c>
      <c r="M52" s="48">
        <v>-22.7</v>
      </c>
      <c r="N52" s="48">
        <v>-22.7</v>
      </c>
      <c r="O52" s="48">
        <v>-22.7</v>
      </c>
      <c r="P52" s="48">
        <v>0</v>
      </c>
      <c r="Q52" s="48">
        <v>0</v>
      </c>
      <c r="R52" s="48">
        <v>0</v>
      </c>
      <c r="S52" s="48">
        <v>0</v>
      </c>
      <c r="T52" s="48">
        <v>0</v>
      </c>
      <c r="U52" s="48">
        <v>0</v>
      </c>
      <c r="V52" s="48">
        <v>0</v>
      </c>
      <c r="W52" s="48">
        <v>0</v>
      </c>
      <c r="X52" s="48">
        <v>-23.5</v>
      </c>
      <c r="Y52" s="48">
        <v>-23.5</v>
      </c>
      <c r="Z52" s="48">
        <v>-65.400000000000006</v>
      </c>
      <c r="AA52" s="48">
        <v>-65.099999999999994</v>
      </c>
      <c r="AB52" s="48">
        <v>0</v>
      </c>
      <c r="AC52" s="48">
        <v>0</v>
      </c>
      <c r="AD52" s="48">
        <v>0</v>
      </c>
      <c r="AE52" s="48">
        <v>0</v>
      </c>
      <c r="AF52" s="270">
        <v>0</v>
      </c>
      <c r="AG52" s="270">
        <v>0</v>
      </c>
      <c r="AI52" s="270">
        <f t="shared" si="7"/>
        <v>0</v>
      </c>
      <c r="AK52" s="410"/>
    </row>
    <row r="53" spans="1:37" ht="16" hidden="1" customHeight="1" outlineLevel="1" x14ac:dyDescent="0.3">
      <c r="A53" s="131" t="s">
        <v>118</v>
      </c>
      <c r="B53" s="48">
        <v>0</v>
      </c>
      <c r="C53" s="48">
        <v>0</v>
      </c>
      <c r="D53" s="48">
        <v>0</v>
      </c>
      <c r="E53" s="48">
        <v>0</v>
      </c>
      <c r="F53" s="48">
        <v>0</v>
      </c>
      <c r="G53" s="48">
        <v>0</v>
      </c>
      <c r="H53" s="48">
        <v>0</v>
      </c>
      <c r="I53" s="48">
        <v>0</v>
      </c>
      <c r="J53" s="48">
        <v>0</v>
      </c>
      <c r="K53" s="48">
        <v>0</v>
      </c>
      <c r="L53" s="48">
        <v>0</v>
      </c>
      <c r="M53" s="48">
        <v>650</v>
      </c>
      <c r="N53" s="48">
        <v>650</v>
      </c>
      <c r="O53" s="48">
        <v>650</v>
      </c>
      <c r="P53" s="48">
        <v>0</v>
      </c>
      <c r="Q53" s="48">
        <v>0</v>
      </c>
      <c r="R53" s="48">
        <v>0</v>
      </c>
      <c r="S53" s="48">
        <v>0</v>
      </c>
      <c r="T53" s="48">
        <v>0</v>
      </c>
      <c r="U53" s="48">
        <v>0</v>
      </c>
      <c r="V53" s="48">
        <v>0</v>
      </c>
      <c r="W53" s="48">
        <v>0</v>
      </c>
      <c r="X53" s="48">
        <v>0</v>
      </c>
      <c r="Y53" s="48">
        <v>0</v>
      </c>
      <c r="Z53" s="48">
        <v>0</v>
      </c>
      <c r="AA53" s="48">
        <v>0</v>
      </c>
      <c r="AB53" s="48">
        <v>0</v>
      </c>
      <c r="AC53" s="48">
        <v>0</v>
      </c>
      <c r="AD53" s="48">
        <v>0</v>
      </c>
      <c r="AE53" s="48">
        <v>0</v>
      </c>
      <c r="AF53" s="270">
        <v>0</v>
      </c>
      <c r="AG53" s="270">
        <v>0</v>
      </c>
      <c r="AI53" s="270">
        <f t="shared" si="7"/>
        <v>0</v>
      </c>
      <c r="AK53" s="410"/>
    </row>
    <row r="54" spans="1:37" ht="16" hidden="1" customHeight="1" outlineLevel="1" x14ac:dyDescent="0.3">
      <c r="A54" s="131" t="s">
        <v>119</v>
      </c>
      <c r="B54" s="48">
        <v>0</v>
      </c>
      <c r="C54" s="48">
        <v>0</v>
      </c>
      <c r="D54" s="48">
        <v>0</v>
      </c>
      <c r="E54" s="48">
        <v>0</v>
      </c>
      <c r="F54" s="48">
        <v>831.4</v>
      </c>
      <c r="G54" s="48">
        <v>831.4</v>
      </c>
      <c r="H54" s="48">
        <v>0</v>
      </c>
      <c r="I54" s="48">
        <v>0</v>
      </c>
      <c r="J54" s="48">
        <v>0</v>
      </c>
      <c r="K54" s="48">
        <v>0</v>
      </c>
      <c r="L54" s="48">
        <v>0</v>
      </c>
      <c r="M54" s="48">
        <v>0</v>
      </c>
      <c r="N54" s="48">
        <v>0</v>
      </c>
      <c r="O54" s="48">
        <v>0</v>
      </c>
      <c r="P54" s="48">
        <v>0</v>
      </c>
      <c r="Q54" s="48">
        <v>0</v>
      </c>
      <c r="R54" s="48">
        <v>0</v>
      </c>
      <c r="S54" s="48">
        <v>0</v>
      </c>
      <c r="T54" s="48">
        <v>0</v>
      </c>
      <c r="U54" s="48">
        <v>0</v>
      </c>
      <c r="V54" s="48">
        <v>0</v>
      </c>
      <c r="W54" s="48">
        <v>0</v>
      </c>
      <c r="X54" s="48">
        <v>0</v>
      </c>
      <c r="Y54" s="48">
        <v>0</v>
      </c>
      <c r="Z54" s="48">
        <v>0</v>
      </c>
      <c r="AA54" s="48">
        <v>0</v>
      </c>
      <c r="AB54" s="48">
        <v>0</v>
      </c>
      <c r="AC54" s="48">
        <v>0</v>
      </c>
      <c r="AD54" s="48">
        <v>0</v>
      </c>
      <c r="AE54" s="48">
        <v>0</v>
      </c>
      <c r="AF54" s="270">
        <v>0</v>
      </c>
      <c r="AG54" s="270">
        <v>0</v>
      </c>
      <c r="AI54" s="270">
        <f t="shared" si="7"/>
        <v>0</v>
      </c>
      <c r="AK54" s="410"/>
    </row>
    <row r="55" spans="1:37" ht="16" hidden="1" customHeight="1" outlineLevel="1" x14ac:dyDescent="0.3">
      <c r="A55" s="131" t="s">
        <v>120</v>
      </c>
      <c r="B55" s="48">
        <v>0</v>
      </c>
      <c r="C55" s="48">
        <v>0</v>
      </c>
      <c r="D55" s="48">
        <v>0</v>
      </c>
      <c r="E55" s="48">
        <v>0</v>
      </c>
      <c r="F55" s="48">
        <v>179.5</v>
      </c>
      <c r="G55" s="48">
        <v>179.5</v>
      </c>
      <c r="H55" s="48">
        <v>0</v>
      </c>
      <c r="I55" s="48">
        <v>0</v>
      </c>
      <c r="J55" s="48">
        <v>0</v>
      </c>
      <c r="K55" s="48">
        <v>0</v>
      </c>
      <c r="L55" s="48">
        <v>0</v>
      </c>
      <c r="M55" s="48">
        <v>0</v>
      </c>
      <c r="N55" s="48">
        <v>0</v>
      </c>
      <c r="O55" s="48">
        <v>0</v>
      </c>
      <c r="P55" s="48">
        <v>0</v>
      </c>
      <c r="Q55" s="48">
        <v>0</v>
      </c>
      <c r="R55" s="48">
        <v>0</v>
      </c>
      <c r="S55" s="48">
        <v>0</v>
      </c>
      <c r="T55" s="48">
        <v>0</v>
      </c>
      <c r="U55" s="48">
        <v>0</v>
      </c>
      <c r="V55" s="48">
        <v>0</v>
      </c>
      <c r="W55" s="48">
        <v>0</v>
      </c>
      <c r="X55" s="48">
        <v>0</v>
      </c>
      <c r="Y55" s="48">
        <v>0</v>
      </c>
      <c r="Z55" s="48">
        <v>0</v>
      </c>
      <c r="AA55" s="48">
        <v>0</v>
      </c>
      <c r="AB55" s="48">
        <v>0</v>
      </c>
      <c r="AC55" s="48">
        <v>0</v>
      </c>
      <c r="AD55" s="48">
        <v>0</v>
      </c>
      <c r="AE55" s="48">
        <v>0</v>
      </c>
      <c r="AF55" s="270">
        <v>0</v>
      </c>
      <c r="AG55" s="270">
        <v>0</v>
      </c>
      <c r="AI55" s="270">
        <f>AE55-AC55+AG55</f>
        <v>0</v>
      </c>
      <c r="AK55" s="410"/>
    </row>
    <row r="56" spans="1:37" ht="16" hidden="1" customHeight="1" outlineLevel="1" x14ac:dyDescent="0.3">
      <c r="A56" s="131" t="s">
        <v>121</v>
      </c>
      <c r="B56" s="48">
        <v>0</v>
      </c>
      <c r="C56" s="48">
        <v>0</v>
      </c>
      <c r="D56" s="48">
        <v>0</v>
      </c>
      <c r="E56" s="48">
        <v>0</v>
      </c>
      <c r="F56" s="48">
        <v>-17</v>
      </c>
      <c r="G56" s="48">
        <v>-17.3</v>
      </c>
      <c r="H56" s="48">
        <v>0</v>
      </c>
      <c r="I56" s="48">
        <v>0</v>
      </c>
      <c r="J56" s="48">
        <v>0</v>
      </c>
      <c r="K56" s="48">
        <v>0</v>
      </c>
      <c r="L56" s="48">
        <v>0</v>
      </c>
      <c r="M56" s="48">
        <v>0</v>
      </c>
      <c r="N56" s="48">
        <v>0</v>
      </c>
      <c r="O56" s="48">
        <v>0</v>
      </c>
      <c r="P56" s="48">
        <v>0</v>
      </c>
      <c r="Q56" s="48">
        <v>0</v>
      </c>
      <c r="R56" s="48">
        <v>0</v>
      </c>
      <c r="S56" s="48">
        <v>0</v>
      </c>
      <c r="T56" s="48">
        <v>0</v>
      </c>
      <c r="U56" s="48">
        <v>0</v>
      </c>
      <c r="V56" s="48">
        <v>0</v>
      </c>
      <c r="W56" s="48">
        <v>0</v>
      </c>
      <c r="X56" s="48">
        <v>0</v>
      </c>
      <c r="Y56" s="48">
        <v>0</v>
      </c>
      <c r="Z56" s="48">
        <v>0</v>
      </c>
      <c r="AA56" s="48">
        <v>0</v>
      </c>
      <c r="AB56" s="48">
        <v>0</v>
      </c>
      <c r="AC56" s="48">
        <v>0</v>
      </c>
      <c r="AD56" s="48">
        <v>0</v>
      </c>
      <c r="AE56" s="48">
        <v>0</v>
      </c>
      <c r="AF56" s="270">
        <v>0</v>
      </c>
      <c r="AG56" s="270">
        <v>0</v>
      </c>
      <c r="AI56" s="270">
        <f t="shared" si="7"/>
        <v>0</v>
      </c>
      <c r="AK56" s="410"/>
    </row>
    <row r="57" spans="1:37" ht="16" customHeight="1" collapsed="1" x14ac:dyDescent="0.3">
      <c r="A57" s="23" t="s">
        <v>122</v>
      </c>
      <c r="B57" s="48">
        <v>-6.7</v>
      </c>
      <c r="C57" s="48">
        <v>-9.1</v>
      </c>
      <c r="D57" s="48">
        <v>-0.9</v>
      </c>
      <c r="E57" s="48">
        <v>-7.5</v>
      </c>
      <c r="F57" s="48">
        <v>-8.8000000000000007</v>
      </c>
      <c r="G57" s="48">
        <v>-10.8</v>
      </c>
      <c r="H57" s="48">
        <v>-2.8</v>
      </c>
      <c r="I57" s="48">
        <v>-6</v>
      </c>
      <c r="J57" s="48">
        <v>-9.1999999999999993</v>
      </c>
      <c r="K57" s="48">
        <v>-11.5</v>
      </c>
      <c r="L57" s="48">
        <v>-3.6</v>
      </c>
      <c r="M57" s="48">
        <v>-6.8</v>
      </c>
      <c r="N57" s="48">
        <v>-9.9</v>
      </c>
      <c r="O57" s="48">
        <v>-14</v>
      </c>
      <c r="P57" s="48">
        <v>-3.3</v>
      </c>
      <c r="Q57" s="48">
        <v>-6.3</v>
      </c>
      <c r="R57" s="48">
        <v>-9.6</v>
      </c>
      <c r="S57" s="48">
        <v>-13.4</v>
      </c>
      <c r="T57" s="48">
        <v>-3.9</v>
      </c>
      <c r="U57" s="48">
        <v>-7.7</v>
      </c>
      <c r="V57" s="48">
        <v>-12.3</v>
      </c>
      <c r="W57" s="48">
        <v>-17.3</v>
      </c>
      <c r="X57" s="48">
        <v>-7.3</v>
      </c>
      <c r="Y57" s="48">
        <v>-13.6</v>
      </c>
      <c r="Z57" s="48">
        <v>-19.8</v>
      </c>
      <c r="AA57" s="48">
        <v>-29.2</v>
      </c>
      <c r="AB57" s="48">
        <v>-6.9</v>
      </c>
      <c r="AC57" s="48">
        <v>-15.5</v>
      </c>
      <c r="AD57" s="48">
        <v>-20.5</v>
      </c>
      <c r="AE57" s="48">
        <v>-28.2</v>
      </c>
      <c r="AF57" s="270">
        <v>-6.4</v>
      </c>
      <c r="AG57" s="270">
        <v>-13.3</v>
      </c>
      <c r="AI57" s="270">
        <f t="shared" si="7"/>
        <v>-26</v>
      </c>
      <c r="AK57" s="410"/>
    </row>
    <row r="58" spans="1:37" ht="16" customHeight="1" x14ac:dyDescent="0.3">
      <c r="A58" s="23" t="s">
        <v>123</v>
      </c>
      <c r="B58" s="48">
        <v>0</v>
      </c>
      <c r="C58" s="48">
        <v>2.2999999999999998</v>
      </c>
      <c r="D58" s="48">
        <v>-1.5</v>
      </c>
      <c r="E58" s="48">
        <v>-4.5</v>
      </c>
      <c r="F58" s="48">
        <v>-6.9</v>
      </c>
      <c r="G58" s="48">
        <v>-7.3</v>
      </c>
      <c r="H58" s="48">
        <v>0.7</v>
      </c>
      <c r="I58" s="48">
        <v>0.2</v>
      </c>
      <c r="J58" s="48">
        <v>0.1</v>
      </c>
      <c r="K58" s="48">
        <v>-2.2999999999999998</v>
      </c>
      <c r="L58" s="48">
        <v>-0.3</v>
      </c>
      <c r="M58" s="48">
        <v>1.1000000000000001</v>
      </c>
      <c r="N58" s="48">
        <v>1.7</v>
      </c>
      <c r="O58" s="48">
        <v>4.5</v>
      </c>
      <c r="P58" s="48">
        <v>1.2</v>
      </c>
      <c r="Q58" s="48">
        <v>0.8</v>
      </c>
      <c r="R58" s="48">
        <v>4.0999999999999996</v>
      </c>
      <c r="S58" s="48">
        <v>6.4</v>
      </c>
      <c r="T58" s="48">
        <v>1</v>
      </c>
      <c r="U58" s="48">
        <v>2.4</v>
      </c>
      <c r="V58" s="48">
        <v>2.7</v>
      </c>
      <c r="W58" s="48">
        <v>2.9</v>
      </c>
      <c r="X58" s="48">
        <v>1.7</v>
      </c>
      <c r="Y58" s="48">
        <v>2.1</v>
      </c>
      <c r="Z58" s="48">
        <v>2.1</v>
      </c>
      <c r="AA58" s="48">
        <v>1.1000000000000001</v>
      </c>
      <c r="AB58" s="48">
        <v>0</v>
      </c>
      <c r="AC58" s="48">
        <v>-1</v>
      </c>
      <c r="AD58" s="48">
        <v>1.1000000000000001</v>
      </c>
      <c r="AE58" s="48">
        <v>3.7</v>
      </c>
      <c r="AF58" s="270">
        <v>0.4</v>
      </c>
      <c r="AG58" s="270">
        <v>1.6</v>
      </c>
      <c r="AI58" s="270">
        <f t="shared" si="7"/>
        <v>6.3000000000000007</v>
      </c>
      <c r="AK58" s="410"/>
    </row>
    <row r="59" spans="1:37" ht="16" customHeight="1" x14ac:dyDescent="0.3">
      <c r="A59" s="47" t="s">
        <v>269</v>
      </c>
      <c r="B59" s="49">
        <f>SUM(B46:B58)</f>
        <v>356.49999999999994</v>
      </c>
      <c r="C59" s="49">
        <f>SUM(C46:C58)</f>
        <v>167.7</v>
      </c>
      <c r="D59" s="49">
        <f>SUM(D46:D58)</f>
        <v>221</v>
      </c>
      <c r="E59" s="49">
        <f>SUM(E46:E58)</f>
        <v>181.1</v>
      </c>
      <c r="F59" s="49">
        <v>744.2</v>
      </c>
      <c r="G59" s="49">
        <f>SUM(G46:G58)</f>
        <v>725.90000000000032</v>
      </c>
      <c r="H59" s="49">
        <f>SUM(H46:H58)</f>
        <v>-12</v>
      </c>
      <c r="I59" s="49">
        <f>SUM(I46:I58)</f>
        <v>-31.900000000000002</v>
      </c>
      <c r="J59" s="49">
        <v>-70.900000000000006</v>
      </c>
      <c r="K59" s="49">
        <v>-89.6</v>
      </c>
      <c r="L59" s="49">
        <f t="shared" ref="L59:X59" si="8">SUM(L46:L58)</f>
        <v>-23.900000000000002</v>
      </c>
      <c r="M59" s="49">
        <f t="shared" si="8"/>
        <v>602.20000000000005</v>
      </c>
      <c r="N59" s="49">
        <f t="shared" si="8"/>
        <v>581.50000000000011</v>
      </c>
      <c r="O59" s="49">
        <f t="shared" si="8"/>
        <v>571.9</v>
      </c>
      <c r="P59" s="49">
        <f t="shared" si="8"/>
        <v>-13.600000000000001</v>
      </c>
      <c r="Q59" s="49">
        <f t="shared" si="8"/>
        <v>-27.6</v>
      </c>
      <c r="R59" s="49">
        <f t="shared" si="8"/>
        <v>-37.1</v>
      </c>
      <c r="S59" s="49">
        <f t="shared" si="8"/>
        <v>-65.8</v>
      </c>
      <c r="T59" s="49">
        <f t="shared" si="8"/>
        <v>-35.9</v>
      </c>
      <c r="U59" s="49">
        <f t="shared" si="8"/>
        <v>-45.300000000000004</v>
      </c>
      <c r="V59" s="49">
        <f t="shared" si="8"/>
        <v>-61</v>
      </c>
      <c r="W59" s="49">
        <f t="shared" si="8"/>
        <v>-79.3</v>
      </c>
      <c r="X59" s="49">
        <f t="shared" si="8"/>
        <v>-42.80000000000004</v>
      </c>
      <c r="Y59" s="49">
        <f t="shared" ref="Y59:AC59" si="9">SUM(Y46:Y58)</f>
        <v>-55</v>
      </c>
      <c r="Z59" s="49">
        <f t="shared" si="9"/>
        <v>-107.10000000000001</v>
      </c>
      <c r="AA59" s="49">
        <f t="shared" si="9"/>
        <v>-120.79999999999991</v>
      </c>
      <c r="AB59" s="49">
        <f t="shared" si="9"/>
        <v>-72.900000000000006</v>
      </c>
      <c r="AC59" s="49">
        <f t="shared" si="9"/>
        <v>-140.5</v>
      </c>
      <c r="AD59" s="49">
        <f>SUM(AD46:AD58)</f>
        <v>-197.5</v>
      </c>
      <c r="AE59" s="49">
        <f>SUM(AE46:AE58)</f>
        <v>-253.40000000000003</v>
      </c>
      <c r="AF59" s="244">
        <f>SUM(AF46:AF58)</f>
        <v>-41.3</v>
      </c>
      <c r="AG59" s="244">
        <f>SUM(AG46:AG58)</f>
        <v>-77.600000000000009</v>
      </c>
      <c r="AI59" s="244">
        <f>SUM(AI46:AI58)</f>
        <v>-190.5</v>
      </c>
      <c r="AK59" s="410"/>
    </row>
    <row r="60" spans="1:37" ht="16" customHeight="1" x14ac:dyDescent="0.3">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270"/>
      <c r="AG60" s="270"/>
      <c r="AI60" s="270"/>
      <c r="AK60" s="410"/>
    </row>
    <row r="61" spans="1:37" ht="16" customHeight="1" x14ac:dyDescent="0.3">
      <c r="A61" s="170" t="s">
        <v>124</v>
      </c>
      <c r="B61" s="244">
        <f t="shared" ref="B61:AC61" si="10">SUM(B32,B44,B59)</f>
        <v>-116.30000000000007</v>
      </c>
      <c r="C61" s="244">
        <f t="shared" si="10"/>
        <v>28.899999999999977</v>
      </c>
      <c r="D61" s="244">
        <f t="shared" si="10"/>
        <v>30.199999999999989</v>
      </c>
      <c r="E61" s="244">
        <f t="shared" si="10"/>
        <v>-35.200000000000017</v>
      </c>
      <c r="F61" s="244">
        <f t="shared" si="10"/>
        <v>528.80000000000007</v>
      </c>
      <c r="G61" s="244">
        <f t="shared" si="10"/>
        <v>505.70000000000067</v>
      </c>
      <c r="H61" s="244">
        <f t="shared" si="10"/>
        <v>-502.79999999999995</v>
      </c>
      <c r="I61" s="244">
        <f t="shared" si="10"/>
        <v>-490.4</v>
      </c>
      <c r="J61" s="244">
        <f t="shared" si="10"/>
        <v>-490.9</v>
      </c>
      <c r="K61" s="244">
        <f t="shared" si="10"/>
        <v>-95.19999999999996</v>
      </c>
      <c r="L61" s="244">
        <f t="shared" si="10"/>
        <v>-405.2</v>
      </c>
      <c r="M61" s="244">
        <f t="shared" si="10"/>
        <v>78.600000000000023</v>
      </c>
      <c r="N61" s="244">
        <f t="shared" si="10"/>
        <v>122.2000000000001</v>
      </c>
      <c r="O61" s="244">
        <f t="shared" si="10"/>
        <v>275.90000000000003</v>
      </c>
      <c r="P61" s="244">
        <f t="shared" si="10"/>
        <v>-58.800000000000018</v>
      </c>
      <c r="Q61" s="244">
        <f t="shared" si="10"/>
        <v>17.799999999999933</v>
      </c>
      <c r="R61" s="244">
        <f t="shared" si="10"/>
        <v>155.4</v>
      </c>
      <c r="S61" s="244">
        <f t="shared" si="10"/>
        <v>-265.79999999999978</v>
      </c>
      <c r="T61" s="244">
        <f t="shared" si="10"/>
        <v>-157.79999999999995</v>
      </c>
      <c r="U61" s="244">
        <f t="shared" si="10"/>
        <v>-289</v>
      </c>
      <c r="V61" s="244">
        <f t="shared" si="10"/>
        <v>-363.3</v>
      </c>
      <c r="W61" s="244">
        <f t="shared" si="10"/>
        <v>-150.89999999999992</v>
      </c>
      <c r="X61" s="244">
        <f t="shared" si="10"/>
        <v>-191.00000000000009</v>
      </c>
      <c r="Y61" s="244">
        <f t="shared" si="10"/>
        <v>-147.89999999999998</v>
      </c>
      <c r="Z61" s="244">
        <f t="shared" si="10"/>
        <v>-77.099999999999994</v>
      </c>
      <c r="AA61" s="244">
        <f t="shared" si="10"/>
        <v>80.300000000000111</v>
      </c>
      <c r="AB61" s="244">
        <f t="shared" si="10"/>
        <v>-208.8</v>
      </c>
      <c r="AC61" s="244">
        <f t="shared" si="10"/>
        <v>-186.9</v>
      </c>
      <c r="AD61" s="244">
        <f>SUM(AD32,AD44,AD59)</f>
        <v>9.5999999999999659</v>
      </c>
      <c r="AE61" s="244">
        <f>SUM(AE32,AE44,AE59)</f>
        <v>35.800000000000011</v>
      </c>
      <c r="AF61" s="244">
        <f>SUM(AF32,AF44,AF59)</f>
        <v>-182.70000000000005</v>
      </c>
      <c r="AG61" s="244">
        <f>SUM(AG32,AG44,AG59)</f>
        <v>-198.90000000000003</v>
      </c>
      <c r="AI61" s="244">
        <f>SUM(AI32,AI44,AI59)</f>
        <v>23.800000000000125</v>
      </c>
      <c r="AK61" s="410"/>
    </row>
    <row r="62" spans="1:37" ht="16" customHeight="1" x14ac:dyDescent="0.3">
      <c r="A62" s="1" t="s">
        <v>125</v>
      </c>
      <c r="B62" s="48">
        <v>547.9</v>
      </c>
      <c r="C62" s="48">
        <v>424.8</v>
      </c>
      <c r="D62" s="48">
        <v>467.9</v>
      </c>
      <c r="E62" s="48">
        <v>467.9</v>
      </c>
      <c r="F62" s="48">
        <v>467.9</v>
      </c>
      <c r="G62" s="48">
        <v>467.9</v>
      </c>
      <c r="H62" s="48">
        <v>965.4</v>
      </c>
      <c r="I62" s="48">
        <v>965.4</v>
      </c>
      <c r="J62" s="48">
        <v>965.4</v>
      </c>
      <c r="K62" s="48">
        <v>965.4</v>
      </c>
      <c r="L62" s="48">
        <v>872.3</v>
      </c>
      <c r="M62" s="48">
        <v>872.3</v>
      </c>
      <c r="N62" s="48">
        <v>872.3</v>
      </c>
      <c r="O62" s="48">
        <v>872.3</v>
      </c>
      <c r="P62" s="48">
        <v>1164.0999999999999</v>
      </c>
      <c r="Q62" s="48">
        <v>1164.0999999999999</v>
      </c>
      <c r="R62" s="48">
        <v>1164.0999999999999</v>
      </c>
      <c r="S62" s="48">
        <v>1164.0999999999999</v>
      </c>
      <c r="T62" s="48">
        <v>890.3</v>
      </c>
      <c r="U62" s="48">
        <v>890.3</v>
      </c>
      <c r="V62" s="270">
        <v>890.3</v>
      </c>
      <c r="W62" s="48">
        <v>890.3</v>
      </c>
      <c r="X62" s="48">
        <v>719</v>
      </c>
      <c r="Y62" s="48">
        <v>719</v>
      </c>
      <c r="Z62" s="48">
        <v>719</v>
      </c>
      <c r="AA62" s="48">
        <v>719</v>
      </c>
      <c r="AB62" s="48">
        <v>801.2</v>
      </c>
      <c r="AC62" s="48">
        <v>801.2</v>
      </c>
      <c r="AD62" s="48">
        <v>801.2</v>
      </c>
      <c r="AE62" s="48">
        <v>801.2</v>
      </c>
      <c r="AF62" s="270">
        <v>814.6</v>
      </c>
      <c r="AG62" s="270">
        <v>814.6</v>
      </c>
      <c r="AI62" s="270">
        <v>604.9</v>
      </c>
      <c r="AK62" s="410"/>
    </row>
    <row r="63" spans="1:37" ht="16" customHeight="1" x14ac:dyDescent="0.3">
      <c r="A63" s="1" t="s">
        <v>126</v>
      </c>
      <c r="B63" s="48">
        <v>-6.8</v>
      </c>
      <c r="C63" s="48">
        <v>14.2</v>
      </c>
      <c r="D63" s="48">
        <v>5.2</v>
      </c>
      <c r="E63" s="48">
        <v>1.9</v>
      </c>
      <c r="F63" s="48">
        <v>0.5</v>
      </c>
      <c r="G63" s="48">
        <v>-8.1999999999999993</v>
      </c>
      <c r="H63" s="48">
        <v>0.7</v>
      </c>
      <c r="I63" s="48">
        <v>1.5</v>
      </c>
      <c r="J63" s="48">
        <v>-5</v>
      </c>
      <c r="K63" s="48">
        <v>2.1</v>
      </c>
      <c r="L63" s="48">
        <v>-16.5</v>
      </c>
      <c r="M63" s="48">
        <v>-8.4</v>
      </c>
      <c r="N63" s="48">
        <v>0.6</v>
      </c>
      <c r="O63" s="48">
        <v>15.9</v>
      </c>
      <c r="P63" s="48">
        <v>-3.5</v>
      </c>
      <c r="Q63" s="48">
        <v>-2.2000000000000002</v>
      </c>
      <c r="R63" s="48">
        <v>-6.3</v>
      </c>
      <c r="S63" s="48">
        <v>-8</v>
      </c>
      <c r="T63" s="48">
        <v>-4.3</v>
      </c>
      <c r="U63" s="48">
        <v>-18.600000000000001</v>
      </c>
      <c r="V63" s="48">
        <v>-37.200000000000003</v>
      </c>
      <c r="W63" s="48">
        <v>-20.399999999999999</v>
      </c>
      <c r="X63" s="48">
        <v>2.5</v>
      </c>
      <c r="Y63" s="48">
        <v>1.7</v>
      </c>
      <c r="Z63" s="48">
        <v>-6.6</v>
      </c>
      <c r="AA63" s="48">
        <v>1.9</v>
      </c>
      <c r="AB63" s="48">
        <v>-6.6</v>
      </c>
      <c r="AC63" s="48">
        <v>-9.4</v>
      </c>
      <c r="AD63" s="48">
        <v>2.1</v>
      </c>
      <c r="AE63" s="48">
        <v>-22.4</v>
      </c>
      <c r="AF63" s="372">
        <v>8.3000000000000007</v>
      </c>
      <c r="AG63" s="372">
        <v>30.3</v>
      </c>
      <c r="AI63" s="372">
        <f>AE63-AC63+AG63</f>
        <v>17.300000000000004</v>
      </c>
      <c r="AK63" s="410"/>
    </row>
    <row r="64" spans="1:37" ht="16" customHeight="1" thickBot="1" x14ac:dyDescent="0.35">
      <c r="A64" s="301" t="s">
        <v>127</v>
      </c>
      <c r="B64" s="302">
        <f t="shared" ref="B64:I64" si="11">SUM(B61:B63)</f>
        <v>424.7999999999999</v>
      </c>
      <c r="C64" s="302">
        <f t="shared" si="11"/>
        <v>467.9</v>
      </c>
      <c r="D64" s="302">
        <f t="shared" si="11"/>
        <v>503.29999999999995</v>
      </c>
      <c r="E64" s="302">
        <f t="shared" si="11"/>
        <v>434.59999999999991</v>
      </c>
      <c r="F64" s="302">
        <v>997.2</v>
      </c>
      <c r="G64" s="302">
        <f t="shared" si="11"/>
        <v>965.40000000000055</v>
      </c>
      <c r="H64" s="302">
        <f t="shared" si="11"/>
        <v>463.3</v>
      </c>
      <c r="I64" s="302">
        <f t="shared" si="11"/>
        <v>476.5</v>
      </c>
      <c r="J64" s="302">
        <v>469.5</v>
      </c>
      <c r="K64" s="302">
        <v>872.3</v>
      </c>
      <c r="L64" s="302">
        <f t="shared" ref="L64" si="12">SUM(L61:L63)</f>
        <v>450.59999999999997</v>
      </c>
      <c r="M64" s="302">
        <f>SUM(M61:M63)</f>
        <v>942.5</v>
      </c>
      <c r="N64" s="302">
        <f>SUM(N61:N63)</f>
        <v>995.1</v>
      </c>
      <c r="O64" s="302">
        <f>SUM(O61:O63)</f>
        <v>1164.1000000000001</v>
      </c>
      <c r="P64" s="302">
        <f t="shared" ref="P64" si="13">SUM(P61:P63)</f>
        <v>1101.8</v>
      </c>
      <c r="Q64" s="302">
        <f>SUM(Q61:Q63)</f>
        <v>1179.6999999999998</v>
      </c>
      <c r="R64" s="302">
        <f>SUM(R61:R63)</f>
        <v>1313.2</v>
      </c>
      <c r="S64" s="302">
        <f>SUM(S61:S63)</f>
        <v>890.30000000000018</v>
      </c>
      <c r="T64" s="302">
        <f t="shared" ref="T64" si="14">SUM(T61:T63)</f>
        <v>728.2</v>
      </c>
      <c r="U64" s="302">
        <f t="shared" ref="U64:X64" si="15">SUM(U61:U63)</f>
        <v>582.69999999999993</v>
      </c>
      <c r="V64" s="302">
        <f>SUM(V61:V63)</f>
        <v>489.8</v>
      </c>
      <c r="W64" s="302">
        <f t="shared" si="15"/>
        <v>719.00000000000011</v>
      </c>
      <c r="X64" s="302">
        <f t="shared" si="15"/>
        <v>530.49999999999989</v>
      </c>
      <c r="Y64" s="302">
        <f t="shared" ref="Y64:AC64" si="16">SUM(Y61:Y63)</f>
        <v>572.80000000000007</v>
      </c>
      <c r="Z64" s="302">
        <f t="shared" si="16"/>
        <v>635.29999999999995</v>
      </c>
      <c r="AA64" s="302">
        <f t="shared" si="16"/>
        <v>801.2</v>
      </c>
      <c r="AB64" s="302">
        <f t="shared" si="16"/>
        <v>585.80000000000007</v>
      </c>
      <c r="AC64" s="302">
        <f t="shared" si="16"/>
        <v>604.90000000000009</v>
      </c>
      <c r="AD64" s="302">
        <f>SUM(AD61:AD63)</f>
        <v>812.9</v>
      </c>
      <c r="AE64" s="302">
        <f>SUM(AE61:AE63)</f>
        <v>814.6</v>
      </c>
      <c r="AF64" s="395">
        <f>SUM(AF61:AF63)</f>
        <v>640.19999999999993</v>
      </c>
      <c r="AG64" s="395">
        <f>SUM(AG61:AG63)</f>
        <v>646</v>
      </c>
      <c r="AI64" s="395">
        <f>SUM(AI61:AI63)</f>
        <v>646</v>
      </c>
      <c r="AK64" s="410"/>
    </row>
    <row r="65" spans="1:37" ht="16" customHeight="1" thickTop="1" x14ac:dyDescent="0.3"/>
    <row r="66" spans="1:37" ht="16" customHeight="1" x14ac:dyDescent="0.3"/>
    <row r="67" spans="1:37" ht="16" customHeight="1" x14ac:dyDescent="0.3">
      <c r="A67" s="285" t="s">
        <v>292</v>
      </c>
      <c r="B67" s="182"/>
      <c r="C67" s="182"/>
      <c r="D67" s="182"/>
      <c r="E67" s="182"/>
      <c r="F67" s="182"/>
      <c r="G67" s="182"/>
      <c r="H67" s="182"/>
      <c r="I67" s="182"/>
      <c r="J67" s="182"/>
      <c r="K67" s="182"/>
      <c r="L67" s="182"/>
      <c r="M67" s="182"/>
      <c r="N67" s="182"/>
      <c r="O67" s="182"/>
      <c r="P67" s="182"/>
      <c r="Q67" s="182"/>
      <c r="R67" s="182"/>
      <c r="S67" s="182"/>
      <c r="T67" s="182"/>
      <c r="U67" s="182"/>
      <c r="V67" s="182"/>
      <c r="W67" s="182"/>
      <c r="X67" s="47"/>
      <c r="Y67" s="182"/>
      <c r="Z67" s="182"/>
      <c r="AA67" s="282"/>
      <c r="AB67" s="182"/>
      <c r="AC67" s="182"/>
      <c r="AD67" s="182"/>
      <c r="AE67" s="182"/>
      <c r="AF67" s="182"/>
      <c r="AG67" s="182"/>
      <c r="AI67" s="182"/>
    </row>
    <row r="68" spans="1:37" ht="16" customHeight="1" x14ac:dyDescent="0.3">
      <c r="A68" s="286" t="s">
        <v>291</v>
      </c>
      <c r="B68" s="284">
        <f t="shared" ref="B68:AD68" si="17">B32</f>
        <v>-335.1</v>
      </c>
      <c r="C68" s="284">
        <f t="shared" si="17"/>
        <v>4.3999999999999915</v>
      </c>
      <c r="D68" s="284">
        <f t="shared" si="17"/>
        <v>-170.6</v>
      </c>
      <c r="E68" s="284">
        <f t="shared" si="17"/>
        <v>-179.4</v>
      </c>
      <c r="F68" s="284">
        <f t="shared" si="17"/>
        <v>-40.1</v>
      </c>
      <c r="G68" s="284">
        <f t="shared" si="17"/>
        <v>-2.1999999999996476</v>
      </c>
      <c r="H68" s="284">
        <f t="shared" si="17"/>
        <v>-214.89999999999998</v>
      </c>
      <c r="I68" s="284">
        <f t="shared" si="17"/>
        <v>-158.30000000000001</v>
      </c>
      <c r="J68" s="284">
        <f t="shared" si="17"/>
        <v>-100.6</v>
      </c>
      <c r="K68" s="284">
        <f t="shared" si="17"/>
        <v>269.3</v>
      </c>
      <c r="L68" s="284">
        <f t="shared" si="17"/>
        <v>-249.9</v>
      </c>
      <c r="M68" s="284">
        <f t="shared" si="17"/>
        <v>-299.89999999999998</v>
      </c>
      <c r="N68" s="284">
        <f t="shared" si="17"/>
        <v>-222.5</v>
      </c>
      <c r="O68" s="284">
        <f t="shared" si="17"/>
        <v>-38.199999999999974</v>
      </c>
      <c r="P68" s="284">
        <f t="shared" si="17"/>
        <v>-16.400000000000013</v>
      </c>
      <c r="Q68" s="284">
        <f t="shared" si="17"/>
        <v>86.899999999999935</v>
      </c>
      <c r="R68" s="284">
        <f t="shared" si="17"/>
        <v>250.3</v>
      </c>
      <c r="S68" s="284">
        <f t="shared" si="17"/>
        <v>549.50000000000011</v>
      </c>
      <c r="T68" s="284">
        <f t="shared" si="17"/>
        <v>-158.19999999999996</v>
      </c>
      <c r="U68" s="284">
        <f t="shared" si="17"/>
        <v>-246.3</v>
      </c>
      <c r="V68" s="284">
        <f t="shared" si="17"/>
        <v>-194.6</v>
      </c>
      <c r="W68" s="284">
        <f t="shared" si="17"/>
        <v>49.100000000000094</v>
      </c>
      <c r="X68" s="284">
        <f t="shared" si="17"/>
        <v>-221.50000000000003</v>
      </c>
      <c r="Y68" s="284">
        <f t="shared" si="17"/>
        <v>-238.29999999999998</v>
      </c>
      <c r="Z68" s="284">
        <f t="shared" si="17"/>
        <v>-50.199999999999982</v>
      </c>
      <c r="AA68" s="284">
        <f t="shared" si="17"/>
        <v>152.20000000000002</v>
      </c>
      <c r="AB68" s="300">
        <f t="shared" si="17"/>
        <v>-125.10000000000001</v>
      </c>
      <c r="AC68" s="300">
        <f t="shared" si="17"/>
        <v>-103.30000000000001</v>
      </c>
      <c r="AD68" s="300">
        <f t="shared" si="17"/>
        <v>92.799999999999969</v>
      </c>
      <c r="AE68" s="300">
        <f>AE32</f>
        <v>208.00000000000009</v>
      </c>
      <c r="AF68" s="300">
        <f>AF32</f>
        <v>-162.00000000000003</v>
      </c>
      <c r="AG68" s="300">
        <f>AG32</f>
        <v>-152.40000000000003</v>
      </c>
      <c r="AI68" s="300">
        <f>AI32</f>
        <v>158.90000000000009</v>
      </c>
      <c r="AK68" s="411"/>
    </row>
    <row r="69" spans="1:37" ht="16" customHeight="1" x14ac:dyDescent="0.3">
      <c r="A69" s="286" t="s">
        <v>102</v>
      </c>
      <c r="B69" s="48">
        <f t="shared" ref="B69:AC69" si="18">B34</f>
        <v>-77.3</v>
      </c>
      <c r="C69" s="48">
        <f t="shared" si="18"/>
        <v>-129.1</v>
      </c>
      <c r="D69" s="48">
        <f t="shared" si="18"/>
        <v>-20.6</v>
      </c>
      <c r="E69" s="48">
        <f t="shared" si="18"/>
        <v>-31.3</v>
      </c>
      <c r="F69" s="48">
        <f t="shared" si="18"/>
        <v>-61.5</v>
      </c>
      <c r="G69" s="48">
        <f t="shared" si="18"/>
        <v>-84.2</v>
      </c>
      <c r="H69" s="48">
        <f t="shared" si="18"/>
        <v>-13.7</v>
      </c>
      <c r="I69" s="48">
        <f t="shared" si="18"/>
        <v>-30.3</v>
      </c>
      <c r="J69" s="48">
        <f t="shared" si="18"/>
        <v>-47.4</v>
      </c>
      <c r="K69" s="48">
        <f t="shared" si="18"/>
        <v>-80.3</v>
      </c>
      <c r="L69" s="48">
        <f t="shared" si="18"/>
        <v>-9.8000000000000007</v>
      </c>
      <c r="M69" s="48">
        <f t="shared" si="18"/>
        <v>-17.8</v>
      </c>
      <c r="N69" s="48">
        <f t="shared" si="18"/>
        <v>-26.9</v>
      </c>
      <c r="O69" s="48">
        <f t="shared" si="18"/>
        <v>-41</v>
      </c>
      <c r="P69" s="48">
        <f t="shared" si="18"/>
        <v>-12.9</v>
      </c>
      <c r="Q69" s="48">
        <f t="shared" si="18"/>
        <v>-20.9</v>
      </c>
      <c r="R69" s="48">
        <f t="shared" si="18"/>
        <v>-31.8</v>
      </c>
      <c r="S69" s="48">
        <f t="shared" si="18"/>
        <v>-53.8</v>
      </c>
      <c r="T69" s="48">
        <f t="shared" si="18"/>
        <v>-18.899999999999999</v>
      </c>
      <c r="U69" s="48">
        <f t="shared" si="18"/>
        <v>-30.5</v>
      </c>
      <c r="V69" s="48">
        <f t="shared" si="18"/>
        <v>-44.4</v>
      </c>
      <c r="W69" s="48">
        <f t="shared" si="18"/>
        <v>-50.7</v>
      </c>
      <c r="X69" s="48">
        <f t="shared" si="18"/>
        <v>-10</v>
      </c>
      <c r="Y69" s="48">
        <f t="shared" si="18"/>
        <v>-20.6</v>
      </c>
      <c r="Z69" s="48">
        <f t="shared" si="18"/>
        <v>-34.799999999999997</v>
      </c>
      <c r="AA69" s="48">
        <f t="shared" si="18"/>
        <v>-51</v>
      </c>
      <c r="AB69" s="270">
        <f t="shared" si="18"/>
        <v>-10.5</v>
      </c>
      <c r="AC69" s="270">
        <f t="shared" si="18"/>
        <v>-22.3</v>
      </c>
      <c r="AD69" s="270">
        <f>AD34</f>
        <v>-31.7</v>
      </c>
      <c r="AE69" s="270">
        <f>AE34</f>
        <v>-41</v>
      </c>
      <c r="AF69" s="270">
        <f>AF34</f>
        <v>-4.5999999999999996</v>
      </c>
      <c r="AG69" s="270">
        <f>AG34</f>
        <v>-13.9</v>
      </c>
      <c r="AI69" s="270">
        <f>AI34</f>
        <v>-32.6</v>
      </c>
      <c r="AK69" s="412"/>
    </row>
    <row r="70" spans="1:37" ht="16" customHeight="1" x14ac:dyDescent="0.3">
      <c r="A70" s="376" t="s">
        <v>128</v>
      </c>
      <c r="B70" s="377">
        <f t="shared" ref="B70:Z70" si="19">SUM(B68:B69)</f>
        <v>-412.40000000000003</v>
      </c>
      <c r="C70" s="377">
        <f t="shared" si="19"/>
        <v>-124.7</v>
      </c>
      <c r="D70" s="377">
        <f t="shared" si="19"/>
        <v>-191.2</v>
      </c>
      <c r="E70" s="377">
        <f t="shared" si="19"/>
        <v>-210.70000000000002</v>
      </c>
      <c r="F70" s="377">
        <f t="shared" si="19"/>
        <v>-101.6</v>
      </c>
      <c r="G70" s="377">
        <f t="shared" si="19"/>
        <v>-86.39999999999965</v>
      </c>
      <c r="H70" s="377">
        <f t="shared" si="19"/>
        <v>-228.59999999999997</v>
      </c>
      <c r="I70" s="377">
        <f t="shared" si="19"/>
        <v>-188.60000000000002</v>
      </c>
      <c r="J70" s="377">
        <f t="shared" si="19"/>
        <v>-148</v>
      </c>
      <c r="K70" s="377">
        <f t="shared" si="19"/>
        <v>189</v>
      </c>
      <c r="L70" s="377">
        <f t="shared" si="19"/>
        <v>-259.7</v>
      </c>
      <c r="M70" s="377">
        <f t="shared" si="19"/>
        <v>-317.7</v>
      </c>
      <c r="N70" s="377">
        <f t="shared" si="19"/>
        <v>-249.4</v>
      </c>
      <c r="O70" s="377">
        <f t="shared" si="19"/>
        <v>-79.199999999999974</v>
      </c>
      <c r="P70" s="377">
        <f t="shared" si="19"/>
        <v>-29.300000000000011</v>
      </c>
      <c r="Q70" s="377">
        <f t="shared" si="19"/>
        <v>65.999999999999943</v>
      </c>
      <c r="R70" s="377">
        <f t="shared" si="19"/>
        <v>218.5</v>
      </c>
      <c r="S70" s="377">
        <f t="shared" si="19"/>
        <v>495.7000000000001</v>
      </c>
      <c r="T70" s="377">
        <f t="shared" si="19"/>
        <v>-177.09999999999997</v>
      </c>
      <c r="U70" s="377">
        <f t="shared" si="19"/>
        <v>-276.8</v>
      </c>
      <c r="V70" s="377">
        <f t="shared" si="19"/>
        <v>-239</v>
      </c>
      <c r="W70" s="377">
        <f t="shared" si="19"/>
        <v>-1.5999999999999091</v>
      </c>
      <c r="X70" s="377">
        <f>SUM(X68:X69)</f>
        <v>-231.50000000000003</v>
      </c>
      <c r="Y70" s="377">
        <f t="shared" si="19"/>
        <v>-258.89999999999998</v>
      </c>
      <c r="Z70" s="377">
        <f t="shared" si="19"/>
        <v>-84.999999999999972</v>
      </c>
      <c r="AA70" s="377">
        <f t="shared" ref="AA70:AF70" si="20">SUM(AA68:AA69)</f>
        <v>101.20000000000002</v>
      </c>
      <c r="AB70" s="378">
        <f t="shared" si="20"/>
        <v>-135.60000000000002</v>
      </c>
      <c r="AC70" s="378">
        <f t="shared" si="20"/>
        <v>-125.60000000000001</v>
      </c>
      <c r="AD70" s="378">
        <f t="shared" si="20"/>
        <v>61.099999999999966</v>
      </c>
      <c r="AE70" s="378">
        <f t="shared" si="20"/>
        <v>167.00000000000009</v>
      </c>
      <c r="AF70" s="378">
        <f t="shared" si="20"/>
        <v>-166.60000000000002</v>
      </c>
      <c r="AG70" s="409">
        <f>SUM(AG68:AG69)</f>
        <v>-166.30000000000004</v>
      </c>
      <c r="AI70" s="409">
        <f>SUM(AI68:AI69)</f>
        <v>126.3000000000001</v>
      </c>
      <c r="AK70" s="413"/>
    </row>
    <row r="71" spans="1:37" ht="16" customHeight="1" x14ac:dyDescent="0.3">
      <c r="A71" s="376"/>
      <c r="B71" s="377"/>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77"/>
      <c r="AB71" s="378"/>
      <c r="AC71" s="378"/>
      <c r="AD71" s="378"/>
      <c r="AE71" s="378"/>
      <c r="AF71" s="378"/>
      <c r="AG71" s="378"/>
      <c r="AI71" s="409"/>
      <c r="AK71" s="413"/>
    </row>
    <row r="72" spans="1:37" ht="14.65" customHeight="1" x14ac:dyDescent="0.3">
      <c r="A72" s="376" t="s">
        <v>274</v>
      </c>
      <c r="B72" s="380"/>
      <c r="C72" s="380"/>
      <c r="D72" s="380"/>
      <c r="E72" s="380"/>
      <c r="F72" s="380"/>
      <c r="G72" s="380"/>
      <c r="H72" s="380"/>
      <c r="I72" s="380"/>
      <c r="J72" s="380"/>
      <c r="K72" s="380"/>
      <c r="L72" s="380"/>
      <c r="M72" s="380"/>
      <c r="N72" s="380"/>
      <c r="O72" s="380"/>
      <c r="P72" s="380"/>
      <c r="Q72" s="380"/>
      <c r="R72" s="380"/>
      <c r="S72" s="380"/>
      <c r="T72" s="380"/>
      <c r="U72" s="380"/>
      <c r="V72" s="380"/>
      <c r="W72" s="380"/>
      <c r="X72" s="380"/>
      <c r="Y72" s="380"/>
      <c r="Z72" s="380"/>
      <c r="AA72" s="379">
        <v>0.52845953002610979</v>
      </c>
      <c r="AB72" s="387" t="s">
        <v>212</v>
      </c>
      <c r="AC72" s="253" t="s">
        <v>212</v>
      </c>
      <c r="AD72" s="385">
        <v>0.61779575328614722</v>
      </c>
      <c r="AE72" s="385">
        <v>0.7858823529411767</v>
      </c>
      <c r="AF72" s="253" t="s">
        <v>212</v>
      </c>
      <c r="AG72" s="253" t="s">
        <v>212</v>
      </c>
      <c r="AI72" s="253">
        <f>AI70/'Adjusted Net Income'!AX26</f>
        <v>0.49316673174541226</v>
      </c>
      <c r="AK72" s="414"/>
    </row>
    <row r="73" spans="1:37" x14ac:dyDescent="0.3">
      <c r="A73" s="390"/>
      <c r="W73" s="63"/>
      <c r="X73" s="63"/>
      <c r="Y73" s="63"/>
      <c r="Z73" s="63"/>
      <c r="AA73" s="63"/>
      <c r="AB73" s="63"/>
      <c r="AC73" s="63"/>
      <c r="AD73" s="63"/>
      <c r="AE73" s="63"/>
      <c r="AF73" s="63"/>
      <c r="AG73" s="63"/>
      <c r="AI73" s="63"/>
    </row>
    <row r="74" spans="1:37" x14ac:dyDescent="0.3">
      <c r="A74" s="390" t="s">
        <v>218</v>
      </c>
      <c r="W74" s="63"/>
      <c r="X74" s="63"/>
      <c r="Y74" s="63"/>
      <c r="Z74" s="63"/>
      <c r="AA74" s="63"/>
      <c r="AB74" s="382"/>
      <c r="AC74" s="63"/>
      <c r="AD74" s="63"/>
      <c r="AE74" s="382"/>
      <c r="AF74" s="382"/>
      <c r="AG74" s="382"/>
      <c r="AI74" s="382"/>
    </row>
    <row r="75" spans="1:37" x14ac:dyDescent="0.3">
      <c r="AE75" s="386"/>
    </row>
    <row r="76" spans="1:37" x14ac:dyDescent="0.3">
      <c r="A76" s="327" t="s">
        <v>81</v>
      </c>
      <c r="AA76" s="384"/>
    </row>
  </sheetData>
  <pageMargins left="0.25" right="0.25" top="0.75" bottom="0.75" header="0.3" footer="0.3"/>
  <pageSetup scale="1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A8B1-E6E5-4D0E-86B6-255A0B7F4FC4}">
  <sheetPr>
    <pageSetUpPr fitToPage="1"/>
  </sheetPr>
  <dimension ref="A1:HW40"/>
  <sheetViews>
    <sheetView showGridLines="0" zoomScale="80" zoomScaleNormal="80" workbookViewId="0">
      <pane xSplit="1" ySplit="4" topLeftCell="B5" activePane="bottomRight" state="frozen"/>
      <selection activeCell="A14" sqref="A14"/>
      <selection pane="topRight" activeCell="A14" sqref="A14"/>
      <selection pane="bottomLeft" activeCell="A14" sqref="A14"/>
      <selection pane="bottomRight" activeCell="A14" sqref="A14"/>
    </sheetView>
  </sheetViews>
  <sheetFormatPr defaultColWidth="11.7265625" defaultRowHeight="14" outlineLevelCol="1" x14ac:dyDescent="0.3"/>
  <cols>
    <col min="1" max="1" width="42.54296875" style="4" customWidth="1"/>
    <col min="2" max="2" width="3.1796875" style="6" customWidth="1"/>
    <col min="3" max="6" width="15.7265625" style="6" hidden="1" customWidth="1" outlineLevel="1"/>
    <col min="7" max="7" width="2.7265625" style="6" hidden="1" customWidth="1" outlineLevel="1"/>
    <col min="8" max="11" width="15.7265625" style="62" hidden="1" customWidth="1" outlineLevel="1"/>
    <col min="12" max="12" width="2.7265625" style="62" hidden="1" customWidth="1" outlineLevel="1"/>
    <col min="13" max="16" width="15.7265625" style="62" hidden="1" customWidth="1" outlineLevel="1"/>
    <col min="17" max="17" width="2.7265625" style="62" hidden="1" customWidth="1" outlineLevel="1"/>
    <col min="18" max="21" width="15.7265625" style="62" hidden="1" customWidth="1" outlineLevel="1"/>
    <col min="22" max="22" width="2.7265625" style="62" hidden="1" customWidth="1" outlineLevel="1"/>
    <col min="23" max="26" width="15.7265625" style="62" hidden="1" customWidth="1" outlineLevel="1"/>
    <col min="27" max="27" width="2.7265625" style="62" hidden="1" customWidth="1" outlineLevel="1" collapsed="1"/>
    <col min="28" max="31" width="15.7265625" style="6" hidden="1" customWidth="1" outlineLevel="1"/>
    <col min="32" max="32" width="2.7265625" style="62" hidden="1" customWidth="1" outlineLevel="1" collapsed="1"/>
    <col min="33" max="36" width="15.7265625" style="6" hidden="1" customWidth="1" outlineLevel="1"/>
    <col min="37" max="37" width="2.7265625" style="62" hidden="1" customWidth="1" outlineLevel="1" collapsed="1"/>
    <col min="38" max="41" width="15.7265625" style="6" hidden="1" customWidth="1" outlineLevel="1"/>
    <col min="42" max="42" width="2.7265625" style="62" hidden="1" customWidth="1" outlineLevel="1" collapsed="1"/>
    <col min="43" max="43" width="15.7265625" style="62" hidden="1" customWidth="1" outlineLevel="1" collapsed="1"/>
    <col min="44" max="46" width="15.7265625" style="62" hidden="1" customWidth="1" outlineLevel="1"/>
    <col min="47" max="47" width="2.7265625" style="62" hidden="1" customWidth="1" outlineLevel="1"/>
    <col min="48" max="51" width="15.7265625" style="62" hidden="1" customWidth="1" outlineLevel="1"/>
    <col min="52" max="52" width="2.7265625" style="62" hidden="1" customWidth="1" outlineLevel="1"/>
    <col min="53" max="56" width="15.7265625" style="62" hidden="1" customWidth="1" outlineLevel="1"/>
    <col min="57" max="57" width="2.7265625" style="62" hidden="1" customWidth="1" outlineLevel="1" collapsed="1"/>
    <col min="58" max="61" width="15.7265625" style="62" hidden="1" customWidth="1" outlineLevel="1"/>
    <col min="62" max="62" width="2.7265625" style="62" hidden="1" customWidth="1" outlineLevel="1"/>
    <col min="63" max="66" width="15.7265625" style="62" hidden="1" customWidth="1" outlineLevel="1"/>
    <col min="67" max="67" width="2.7265625" style="62" hidden="1" customWidth="1" outlineLevel="1"/>
    <col min="68" max="71" width="15.7265625" style="62" hidden="1" customWidth="1" outlineLevel="1"/>
    <col min="72" max="72" width="2.7265625" style="62" hidden="1" customWidth="1" outlineLevel="1"/>
    <col min="73" max="76" width="15.7265625" style="62" hidden="1" customWidth="1" outlineLevel="1"/>
    <col min="77" max="77" width="2.7265625" style="62" hidden="1" customWidth="1" outlineLevel="1"/>
    <col min="78" max="81" width="15.7265625" style="62" hidden="1" customWidth="1" outlineLevel="1"/>
    <col min="82" max="82" width="2.7265625" style="62" hidden="1" customWidth="1" outlineLevel="1"/>
    <col min="83" max="86" width="15.7265625" style="62" hidden="1" customWidth="1" outlineLevel="1"/>
    <col min="87" max="87" width="2.7265625" style="62" hidden="1" customWidth="1" outlineLevel="1"/>
    <col min="88" max="91" width="15.7265625" style="62" hidden="1" customWidth="1" outlineLevel="1"/>
    <col min="92" max="92" width="2.7265625" style="62" hidden="1" customWidth="1" outlineLevel="1"/>
    <col min="93" max="96" width="15.7265625" style="62" hidden="1" customWidth="1" outlineLevel="1"/>
    <col min="97" max="97" width="2.7265625" style="62" hidden="1" customWidth="1" outlineLevel="1"/>
    <col min="98" max="101" width="15.7265625" style="62" hidden="1" customWidth="1" outlineLevel="1"/>
    <col min="102" max="102" width="2.7265625" style="62" hidden="1" customWidth="1" outlineLevel="1"/>
    <col min="103" max="106" width="15.7265625" style="62" hidden="1" customWidth="1" outlineLevel="1"/>
    <col min="107" max="107" width="2.7265625" style="62" hidden="1" customWidth="1" outlineLevel="1"/>
    <col min="108" max="111" width="15.7265625" style="62" hidden="1" customWidth="1" outlineLevel="1"/>
    <col min="112" max="112" width="2.7265625" style="62" hidden="1" customWidth="1" outlineLevel="1"/>
    <col min="113" max="116" width="15.7265625" style="62" hidden="1" customWidth="1" outlineLevel="1"/>
    <col min="117" max="117" width="2.7265625" style="62" hidden="1" customWidth="1" outlineLevel="1"/>
    <col min="118" max="121" width="15.7265625" style="62" hidden="1" customWidth="1" outlineLevel="1"/>
    <col min="122" max="122" width="2.7265625" style="62" hidden="1" customWidth="1" outlineLevel="1"/>
    <col min="123" max="126" width="15.7265625" style="62" hidden="1" customWidth="1" outlineLevel="1"/>
    <col min="127" max="127" width="2.7265625" style="62" hidden="1" customWidth="1" outlineLevel="1"/>
    <col min="128" max="131" width="15.7265625" style="62" hidden="1" customWidth="1" outlineLevel="1"/>
    <col min="132" max="132" width="2.7265625" style="62" hidden="1" customWidth="1" outlineLevel="1"/>
    <col min="133" max="136" width="15.7265625" style="62" hidden="1" customWidth="1" outlineLevel="1"/>
    <col min="137" max="137" width="2.7265625" style="62" hidden="1" customWidth="1" outlineLevel="1"/>
    <col min="138" max="141" width="15.7265625" style="62" hidden="1" customWidth="1" outlineLevel="1"/>
    <col min="142" max="142" width="2.7265625" style="62" hidden="1" customWidth="1" outlineLevel="1"/>
    <col min="143" max="146" width="15.7265625" style="62" hidden="1" customWidth="1" outlineLevel="1"/>
    <col min="147" max="147" width="2.7265625" style="62" hidden="1" customWidth="1" outlineLevel="1"/>
    <col min="148" max="151" width="15.7265625" style="62" hidden="1" customWidth="1" outlineLevel="1"/>
    <col min="152" max="152" width="2.7265625" style="62" hidden="1" customWidth="1" outlineLevel="1"/>
    <col min="153" max="156" width="15.7265625" style="62" hidden="1" customWidth="1" outlineLevel="1"/>
    <col min="157" max="157" width="2.7265625" style="62" hidden="1" customWidth="1" outlineLevel="1"/>
    <col min="158" max="161" width="15.7265625" style="62" hidden="1" customWidth="1" outlineLevel="1"/>
    <col min="162" max="162" width="2.7265625" style="62" hidden="1" customWidth="1" outlineLevel="1"/>
    <col min="163" max="166" width="15.7265625" style="62" hidden="1" customWidth="1" outlineLevel="1"/>
    <col min="167" max="167" width="2.7265625" style="62" hidden="1" customWidth="1" outlineLevel="1"/>
    <col min="168" max="171" width="15.7265625" style="62" hidden="1" customWidth="1" outlineLevel="1"/>
    <col min="172" max="172" width="2.7265625" style="62" hidden="1" customWidth="1" outlineLevel="1"/>
    <col min="173" max="176" width="15.7265625" style="62" hidden="1" customWidth="1" outlineLevel="1"/>
    <col min="177" max="177" width="2.7265625" style="62" hidden="1" customWidth="1" outlineLevel="1"/>
    <col min="178" max="181" width="15.7265625" style="62" hidden="1" customWidth="1" outlineLevel="1"/>
    <col min="182" max="182" width="2.7265625" style="62" hidden="1" customWidth="1" outlineLevel="1"/>
    <col min="183" max="183" width="15.7265625" style="62" hidden="1" customWidth="1" outlineLevel="1" collapsed="1"/>
    <col min="184" max="186" width="15.7265625" style="62" hidden="1" customWidth="1" outlineLevel="1"/>
    <col min="187" max="187" width="2.7265625" style="62" hidden="1" customWidth="1" outlineLevel="1"/>
    <col min="188" max="188" width="15.7265625" style="62" customWidth="1" collapsed="1"/>
    <col min="189" max="191" width="15.7265625" style="62" customWidth="1"/>
    <col min="192" max="192" width="2.7265625" style="62" customWidth="1"/>
    <col min="193" max="196" width="15.7265625" style="62" customWidth="1"/>
    <col min="197" max="197" width="2.7265625" style="62" hidden="1" customWidth="1" outlineLevel="1"/>
    <col min="198" max="201" width="15.7265625" style="62" hidden="1" customWidth="1" outlineLevel="1"/>
    <col min="202" max="202" width="2.7265625" style="62" hidden="1" customWidth="1" outlineLevel="1"/>
    <col min="203" max="206" width="15.7265625" style="62" hidden="1" customWidth="1" outlineLevel="1"/>
    <col min="207" max="207" width="3.1796875" style="62" hidden="1" customWidth="1" outlineLevel="1"/>
    <col min="208" max="211" width="15.7265625" style="62" hidden="1" customWidth="1" outlineLevel="1"/>
    <col min="212" max="212" width="3.1796875" style="62" hidden="1" customWidth="1" outlineLevel="1"/>
    <col min="213" max="216" width="15.7265625" style="62" hidden="1" customWidth="1" outlineLevel="1"/>
    <col min="217" max="217" width="3.1796875" style="62" hidden="1" customWidth="1" outlineLevel="1"/>
    <col min="218" max="221" width="15.7265625" style="62" hidden="1" customWidth="1" outlineLevel="1"/>
    <col min="222" max="222" width="3.1796875" style="62" customWidth="1" collapsed="1"/>
    <col min="223" max="226" width="15.7265625" style="62" customWidth="1"/>
    <col min="227" max="227" width="3.1796875" style="62" customWidth="1"/>
    <col min="228" max="231" width="15.7265625" style="62" customWidth="1"/>
    <col min="232" max="16384" width="11.7265625" style="62"/>
  </cols>
  <sheetData>
    <row r="1" spans="1:231" s="61" customFormat="1" ht="16" customHeight="1" x14ac:dyDescent="0.3">
      <c r="A1" s="57" t="s">
        <v>129</v>
      </c>
      <c r="B1" s="60"/>
      <c r="C1" s="60"/>
      <c r="D1" s="60"/>
      <c r="E1" s="60"/>
      <c r="F1" s="60"/>
      <c r="G1" s="60"/>
      <c r="H1" s="60"/>
      <c r="I1" s="60"/>
      <c r="J1" s="60"/>
      <c r="K1" s="60"/>
      <c r="AB1" s="60"/>
      <c r="AC1" s="60"/>
      <c r="AD1" s="60"/>
      <c r="AE1" s="60"/>
      <c r="AG1" s="60"/>
      <c r="AH1" s="60"/>
      <c r="AI1" s="60"/>
      <c r="AJ1" s="60"/>
      <c r="AL1" s="60"/>
      <c r="AM1" s="60"/>
      <c r="AN1" s="60"/>
      <c r="AO1" s="60"/>
    </row>
    <row r="2" spans="1:231" ht="16" customHeight="1" x14ac:dyDescent="0.3">
      <c r="A2" s="3" t="s">
        <v>83</v>
      </c>
    </row>
    <row r="3" spans="1:231" x14ac:dyDescent="0.3">
      <c r="C3" s="426" t="s">
        <v>130</v>
      </c>
      <c r="D3" s="426"/>
      <c r="E3" s="426"/>
      <c r="F3" s="426"/>
      <c r="H3" s="426" t="s">
        <v>131</v>
      </c>
      <c r="I3" s="426"/>
      <c r="J3" s="426"/>
      <c r="K3" s="426"/>
      <c r="L3" s="6"/>
      <c r="M3" s="426" t="s">
        <v>132</v>
      </c>
      <c r="N3" s="426"/>
      <c r="O3" s="426"/>
      <c r="P3" s="426"/>
      <c r="Q3" s="6"/>
      <c r="R3" s="426" t="s">
        <v>133</v>
      </c>
      <c r="S3" s="426"/>
      <c r="T3" s="426"/>
      <c r="U3" s="426"/>
      <c r="W3" s="426" t="s">
        <v>134</v>
      </c>
      <c r="X3" s="426"/>
      <c r="Y3" s="426"/>
      <c r="Z3" s="426"/>
      <c r="AB3" s="426" t="s">
        <v>135</v>
      </c>
      <c r="AC3" s="426"/>
      <c r="AD3" s="426"/>
      <c r="AE3" s="426"/>
      <c r="AG3" s="426" t="s">
        <v>136</v>
      </c>
      <c r="AH3" s="426"/>
      <c r="AI3" s="426"/>
      <c r="AJ3" s="426"/>
      <c r="AL3" s="426" t="s">
        <v>137</v>
      </c>
      <c r="AM3" s="426"/>
      <c r="AN3" s="426"/>
      <c r="AO3" s="426"/>
      <c r="AQ3" s="426" t="s">
        <v>138</v>
      </c>
      <c r="AR3" s="426"/>
      <c r="AS3" s="426"/>
      <c r="AT3" s="426"/>
      <c r="AV3" s="426" t="s">
        <v>139</v>
      </c>
      <c r="AW3" s="426"/>
      <c r="AX3" s="426"/>
      <c r="AY3" s="426"/>
      <c r="BA3" s="426" t="s">
        <v>140</v>
      </c>
      <c r="BB3" s="426"/>
      <c r="BC3" s="426"/>
      <c r="BD3" s="426"/>
      <c r="BF3" s="426" t="s">
        <v>141</v>
      </c>
      <c r="BG3" s="426"/>
      <c r="BH3" s="426"/>
      <c r="BI3" s="426"/>
      <c r="BK3" s="426" t="s">
        <v>142</v>
      </c>
      <c r="BL3" s="426"/>
      <c r="BM3" s="426"/>
      <c r="BN3" s="426"/>
      <c r="BP3" s="426" t="s">
        <v>143</v>
      </c>
      <c r="BQ3" s="426"/>
      <c r="BR3" s="426"/>
      <c r="BS3" s="426"/>
      <c r="BU3" s="426" t="s">
        <v>144</v>
      </c>
      <c r="BV3" s="426"/>
      <c r="BW3" s="426"/>
      <c r="BX3" s="426"/>
      <c r="BZ3" s="426" t="s">
        <v>145</v>
      </c>
      <c r="CA3" s="426"/>
      <c r="CB3" s="426"/>
      <c r="CC3" s="426"/>
      <c r="CE3" s="426" t="s">
        <v>146</v>
      </c>
      <c r="CF3" s="426"/>
      <c r="CG3" s="426"/>
      <c r="CH3" s="426"/>
      <c r="CJ3" s="426" t="s">
        <v>147</v>
      </c>
      <c r="CK3" s="426"/>
      <c r="CL3" s="426"/>
      <c r="CM3" s="426"/>
      <c r="CO3" s="426" t="s">
        <v>148</v>
      </c>
      <c r="CP3" s="426"/>
      <c r="CQ3" s="426"/>
      <c r="CR3" s="426"/>
      <c r="CT3" s="426" t="s">
        <v>149</v>
      </c>
      <c r="CU3" s="426"/>
      <c r="CV3" s="426"/>
      <c r="CW3" s="426"/>
      <c r="CY3" s="426" t="s">
        <v>150</v>
      </c>
      <c r="CZ3" s="426"/>
      <c r="DA3" s="426"/>
      <c r="DB3" s="426"/>
      <c r="DD3" s="426" t="s">
        <v>151</v>
      </c>
      <c r="DE3" s="426"/>
      <c r="DF3" s="426"/>
      <c r="DG3" s="426"/>
      <c r="DI3" s="426" t="s">
        <v>152</v>
      </c>
      <c r="DJ3" s="426"/>
      <c r="DK3" s="426"/>
      <c r="DL3" s="426"/>
      <c r="DN3" s="426" t="s">
        <v>153</v>
      </c>
      <c r="DO3" s="426"/>
      <c r="DP3" s="426"/>
      <c r="DQ3" s="426"/>
      <c r="DS3" s="426" t="s">
        <v>154</v>
      </c>
      <c r="DT3" s="426"/>
      <c r="DU3" s="426"/>
      <c r="DV3" s="426"/>
      <c r="DX3" s="426" t="s">
        <v>155</v>
      </c>
      <c r="DY3" s="426"/>
      <c r="DZ3" s="426"/>
      <c r="EA3" s="426"/>
      <c r="EC3" s="426" t="s">
        <v>156</v>
      </c>
      <c r="ED3" s="426"/>
      <c r="EE3" s="426"/>
      <c r="EF3" s="426"/>
      <c r="EH3" s="426" t="s">
        <v>157</v>
      </c>
      <c r="EI3" s="426"/>
      <c r="EJ3" s="426"/>
      <c r="EK3" s="426"/>
      <c r="EM3" s="426" t="s">
        <v>158</v>
      </c>
      <c r="EN3" s="426"/>
      <c r="EO3" s="426"/>
      <c r="EP3" s="426"/>
      <c r="ER3" s="426" t="s">
        <v>159</v>
      </c>
      <c r="ES3" s="426"/>
      <c r="ET3" s="426"/>
      <c r="EU3" s="426"/>
      <c r="EW3" s="426" t="s">
        <v>160</v>
      </c>
      <c r="EX3" s="426"/>
      <c r="EY3" s="426"/>
      <c r="EZ3" s="426"/>
      <c r="FB3" s="426" t="s">
        <v>161</v>
      </c>
      <c r="FC3" s="426"/>
      <c r="FD3" s="426"/>
      <c r="FE3" s="426"/>
      <c r="FG3" s="426" t="s">
        <v>162</v>
      </c>
      <c r="FH3" s="426"/>
      <c r="FI3" s="426"/>
      <c r="FJ3" s="426"/>
      <c r="FL3" s="426" t="s">
        <v>163</v>
      </c>
      <c r="FM3" s="426"/>
      <c r="FN3" s="426"/>
      <c r="FO3" s="426"/>
      <c r="FQ3" s="426" t="s">
        <v>164</v>
      </c>
      <c r="FR3" s="426"/>
      <c r="FS3" s="426"/>
      <c r="FT3" s="426"/>
      <c r="FV3" s="426" t="s">
        <v>165</v>
      </c>
      <c r="FW3" s="426"/>
      <c r="FX3" s="426"/>
      <c r="FY3" s="426"/>
      <c r="GA3" s="426" t="s">
        <v>239</v>
      </c>
      <c r="GB3" s="426"/>
      <c r="GC3" s="426"/>
      <c r="GD3" s="426"/>
      <c r="GF3" s="426" t="s">
        <v>245</v>
      </c>
      <c r="GG3" s="426"/>
      <c r="GH3" s="426"/>
      <c r="GI3" s="426"/>
      <c r="GK3" s="426" t="s">
        <v>246</v>
      </c>
      <c r="GL3" s="426"/>
      <c r="GM3" s="426"/>
      <c r="GN3" s="426"/>
      <c r="GP3" s="426" t="s">
        <v>257</v>
      </c>
      <c r="GQ3" s="426"/>
      <c r="GR3" s="426"/>
      <c r="GS3" s="426"/>
      <c r="GU3" s="426" t="s">
        <v>258</v>
      </c>
      <c r="GV3" s="426"/>
      <c r="GW3" s="426"/>
      <c r="GX3" s="426"/>
      <c r="GZ3" s="426" t="s">
        <v>264</v>
      </c>
      <c r="HA3" s="426"/>
      <c r="HB3" s="426"/>
      <c r="HC3" s="426"/>
      <c r="HE3" s="426" t="s">
        <v>265</v>
      </c>
      <c r="HF3" s="426"/>
      <c r="HG3" s="426"/>
      <c r="HH3" s="426"/>
      <c r="HJ3" s="426" t="s">
        <v>279</v>
      </c>
      <c r="HK3" s="426"/>
      <c r="HL3" s="426"/>
      <c r="HM3" s="426"/>
      <c r="HO3" s="426" t="s">
        <v>297</v>
      </c>
      <c r="HP3" s="426"/>
      <c r="HQ3" s="426"/>
      <c r="HR3" s="426"/>
      <c r="HT3" s="426" t="s">
        <v>298</v>
      </c>
      <c r="HU3" s="426"/>
      <c r="HV3" s="426"/>
      <c r="HW3" s="426"/>
    </row>
    <row r="4" spans="1:231" ht="16" customHeight="1" x14ac:dyDescent="0.3">
      <c r="C4" s="125" t="s">
        <v>166</v>
      </c>
      <c r="D4" s="125" t="s">
        <v>167</v>
      </c>
      <c r="E4" s="126" t="s">
        <v>168</v>
      </c>
      <c r="F4" s="125" t="s">
        <v>169</v>
      </c>
      <c r="H4" s="132" t="s">
        <v>166</v>
      </c>
      <c r="I4" s="132" t="s">
        <v>167</v>
      </c>
      <c r="J4" s="132" t="s">
        <v>168</v>
      </c>
      <c r="K4" s="132" t="s">
        <v>169</v>
      </c>
      <c r="M4" s="132" t="s">
        <v>166</v>
      </c>
      <c r="N4" s="132" t="s">
        <v>167</v>
      </c>
      <c r="O4" s="132" t="s">
        <v>168</v>
      </c>
      <c r="P4" s="132" t="s">
        <v>169</v>
      </c>
      <c r="Q4" s="137"/>
      <c r="R4" s="132" t="s">
        <v>166</v>
      </c>
      <c r="S4" s="132" t="s">
        <v>167</v>
      </c>
      <c r="T4" s="132" t="s">
        <v>168</v>
      </c>
      <c r="U4" s="132" t="s">
        <v>169</v>
      </c>
      <c r="W4" s="132" t="s">
        <v>166</v>
      </c>
      <c r="X4" s="132" t="s">
        <v>167</v>
      </c>
      <c r="Y4" s="132" t="s">
        <v>168</v>
      </c>
      <c r="Z4" s="132" t="s">
        <v>169</v>
      </c>
      <c r="AB4" s="132" t="s">
        <v>166</v>
      </c>
      <c r="AC4" s="132" t="s">
        <v>167</v>
      </c>
      <c r="AD4" s="132" t="s">
        <v>168</v>
      </c>
      <c r="AE4" s="132" t="s">
        <v>169</v>
      </c>
      <c r="AG4" s="132" t="s">
        <v>166</v>
      </c>
      <c r="AH4" s="132" t="s">
        <v>167</v>
      </c>
      <c r="AI4" s="132" t="s">
        <v>168</v>
      </c>
      <c r="AJ4" s="132" t="s">
        <v>169</v>
      </c>
      <c r="AL4" s="132" t="s">
        <v>166</v>
      </c>
      <c r="AM4" s="132" t="s">
        <v>167</v>
      </c>
      <c r="AN4" s="132" t="s">
        <v>168</v>
      </c>
      <c r="AO4" s="132" t="s">
        <v>169</v>
      </c>
      <c r="AP4" s="137"/>
      <c r="AQ4" s="132" t="s">
        <v>166</v>
      </c>
      <c r="AR4" s="132" t="s">
        <v>167</v>
      </c>
      <c r="AS4" s="132" t="s">
        <v>168</v>
      </c>
      <c r="AT4" s="132" t="s">
        <v>169</v>
      </c>
      <c r="AU4" s="192"/>
      <c r="AV4" s="132" t="s">
        <v>166</v>
      </c>
      <c r="AW4" s="132" t="s">
        <v>167</v>
      </c>
      <c r="AX4" s="132" t="s">
        <v>168</v>
      </c>
      <c r="AY4" s="132" t="s">
        <v>169</v>
      </c>
      <c r="BA4" s="132" t="s">
        <v>166</v>
      </c>
      <c r="BB4" s="132" t="s">
        <v>167</v>
      </c>
      <c r="BC4" s="132" t="s">
        <v>168</v>
      </c>
      <c r="BD4" s="132" t="s">
        <v>169</v>
      </c>
      <c r="BF4" s="132" t="s">
        <v>166</v>
      </c>
      <c r="BG4" s="132" t="s">
        <v>167</v>
      </c>
      <c r="BH4" s="132" t="s">
        <v>168</v>
      </c>
      <c r="BI4" s="132" t="s">
        <v>169</v>
      </c>
      <c r="BK4" s="132" t="s">
        <v>166</v>
      </c>
      <c r="BL4" s="132" t="s">
        <v>167</v>
      </c>
      <c r="BM4" s="132" t="s">
        <v>168</v>
      </c>
      <c r="BN4" s="132" t="s">
        <v>169</v>
      </c>
      <c r="BO4" s="137"/>
      <c r="BP4" s="132" t="s">
        <v>166</v>
      </c>
      <c r="BQ4" s="132" t="s">
        <v>167</v>
      </c>
      <c r="BR4" s="132" t="s">
        <v>168</v>
      </c>
      <c r="BS4" s="132" t="s">
        <v>169</v>
      </c>
      <c r="BU4" s="132" t="s">
        <v>166</v>
      </c>
      <c r="BV4" s="132" t="s">
        <v>167</v>
      </c>
      <c r="BW4" s="132" t="s">
        <v>168</v>
      </c>
      <c r="BX4" s="132" t="s">
        <v>169</v>
      </c>
      <c r="BZ4" s="132" t="s">
        <v>166</v>
      </c>
      <c r="CA4" s="132" t="s">
        <v>167</v>
      </c>
      <c r="CB4" s="132" t="s">
        <v>168</v>
      </c>
      <c r="CC4" s="132" t="s">
        <v>169</v>
      </c>
      <c r="CE4" s="132" t="s">
        <v>166</v>
      </c>
      <c r="CF4" s="132" t="s">
        <v>167</v>
      </c>
      <c r="CG4" s="132" t="s">
        <v>168</v>
      </c>
      <c r="CH4" s="132" t="s">
        <v>169</v>
      </c>
      <c r="CJ4" s="132" t="s">
        <v>166</v>
      </c>
      <c r="CK4" s="132" t="s">
        <v>167</v>
      </c>
      <c r="CL4" s="132" t="s">
        <v>168</v>
      </c>
      <c r="CM4" s="132" t="s">
        <v>169</v>
      </c>
      <c r="CO4" s="132" t="s">
        <v>166</v>
      </c>
      <c r="CP4" s="132" t="s">
        <v>167</v>
      </c>
      <c r="CQ4" s="132" t="s">
        <v>168</v>
      </c>
      <c r="CR4" s="132" t="s">
        <v>169</v>
      </c>
      <c r="CT4" s="132" t="s">
        <v>166</v>
      </c>
      <c r="CU4" s="132" t="s">
        <v>167</v>
      </c>
      <c r="CV4" s="132" t="s">
        <v>168</v>
      </c>
      <c r="CW4" s="132" t="s">
        <v>169</v>
      </c>
      <c r="CY4" s="195" t="s">
        <v>166</v>
      </c>
      <c r="CZ4" s="195" t="s">
        <v>167</v>
      </c>
      <c r="DA4" s="195" t="s">
        <v>168</v>
      </c>
      <c r="DB4" s="195" t="s">
        <v>169</v>
      </c>
      <c r="DD4" s="195" t="s">
        <v>166</v>
      </c>
      <c r="DE4" s="195" t="s">
        <v>167</v>
      </c>
      <c r="DF4" s="195" t="s">
        <v>168</v>
      </c>
      <c r="DG4" s="195" t="s">
        <v>169</v>
      </c>
      <c r="DI4" s="195" t="s">
        <v>166</v>
      </c>
      <c r="DJ4" s="195" t="s">
        <v>167</v>
      </c>
      <c r="DK4" s="195" t="s">
        <v>168</v>
      </c>
      <c r="DL4" s="195" t="s">
        <v>169</v>
      </c>
      <c r="DN4" s="195" t="s">
        <v>166</v>
      </c>
      <c r="DO4" s="195" t="s">
        <v>167</v>
      </c>
      <c r="DP4" s="195" t="s">
        <v>168</v>
      </c>
      <c r="DQ4" s="195" t="s">
        <v>169</v>
      </c>
      <c r="DS4" s="195" t="s">
        <v>166</v>
      </c>
      <c r="DT4" s="195" t="s">
        <v>167</v>
      </c>
      <c r="DU4" s="195" t="s">
        <v>168</v>
      </c>
      <c r="DV4" s="195" t="s">
        <v>169</v>
      </c>
      <c r="DX4" s="132" t="s">
        <v>166</v>
      </c>
      <c r="DY4" s="132" t="s">
        <v>167</v>
      </c>
      <c r="DZ4" s="132" t="s">
        <v>168</v>
      </c>
      <c r="EA4" s="132" t="s">
        <v>169</v>
      </c>
      <c r="EB4" s="137"/>
      <c r="EC4" s="132" t="s">
        <v>166</v>
      </c>
      <c r="ED4" s="132" t="s">
        <v>167</v>
      </c>
      <c r="EE4" s="132" t="s">
        <v>168</v>
      </c>
      <c r="EF4" s="132" t="s">
        <v>169</v>
      </c>
      <c r="EH4" s="132" t="s">
        <v>166</v>
      </c>
      <c r="EI4" s="132" t="s">
        <v>167</v>
      </c>
      <c r="EJ4" s="132" t="s">
        <v>168</v>
      </c>
      <c r="EK4" s="132" t="s">
        <v>169</v>
      </c>
      <c r="EM4" s="132" t="s">
        <v>166</v>
      </c>
      <c r="EN4" s="132" t="s">
        <v>167</v>
      </c>
      <c r="EO4" s="132" t="s">
        <v>168</v>
      </c>
      <c r="EP4" s="132" t="s">
        <v>169</v>
      </c>
      <c r="ER4" s="132" t="s">
        <v>166</v>
      </c>
      <c r="ES4" s="132" t="s">
        <v>167</v>
      </c>
      <c r="ET4" s="132" t="s">
        <v>168</v>
      </c>
      <c r="EU4" s="132" t="s">
        <v>169</v>
      </c>
      <c r="EW4" s="132" t="s">
        <v>166</v>
      </c>
      <c r="EX4" s="132" t="s">
        <v>167</v>
      </c>
      <c r="EY4" s="132" t="s">
        <v>168</v>
      </c>
      <c r="EZ4" s="132" t="s">
        <v>169</v>
      </c>
      <c r="FA4" s="132"/>
      <c r="FB4" s="132" t="s">
        <v>166</v>
      </c>
      <c r="FC4" s="132" t="s">
        <v>167</v>
      </c>
      <c r="FD4" s="132" t="s">
        <v>168</v>
      </c>
      <c r="FE4" s="132" t="s">
        <v>169</v>
      </c>
      <c r="FG4" s="132" t="s">
        <v>166</v>
      </c>
      <c r="FH4" s="132" t="s">
        <v>167</v>
      </c>
      <c r="FI4" s="132" t="s">
        <v>168</v>
      </c>
      <c r="FJ4" s="132" t="s">
        <v>169</v>
      </c>
      <c r="FL4" s="132" t="s">
        <v>166</v>
      </c>
      <c r="FM4" s="132" t="s">
        <v>167</v>
      </c>
      <c r="FN4" s="132" t="s">
        <v>168</v>
      </c>
      <c r="FO4" s="132" t="s">
        <v>169</v>
      </c>
      <c r="FQ4" s="132" t="s">
        <v>166</v>
      </c>
      <c r="FR4" s="132" t="s">
        <v>167</v>
      </c>
      <c r="FS4" s="132" t="s">
        <v>168</v>
      </c>
      <c r="FT4" s="132" t="s">
        <v>169</v>
      </c>
      <c r="FV4" s="132" t="s">
        <v>166</v>
      </c>
      <c r="FW4" s="132" t="s">
        <v>167</v>
      </c>
      <c r="FX4" s="132" t="s">
        <v>168</v>
      </c>
      <c r="FY4" s="132" t="s">
        <v>169</v>
      </c>
      <c r="GA4" s="132" t="s">
        <v>166</v>
      </c>
      <c r="GB4" s="132" t="s">
        <v>167</v>
      </c>
      <c r="GC4" s="132" t="s">
        <v>168</v>
      </c>
      <c r="GD4" s="132" t="s">
        <v>169</v>
      </c>
      <c r="GF4" s="316" t="s">
        <v>166</v>
      </c>
      <c r="GG4" s="316" t="s">
        <v>167</v>
      </c>
      <c r="GH4" s="316" t="s">
        <v>168</v>
      </c>
      <c r="GI4" s="316" t="s">
        <v>169</v>
      </c>
      <c r="GJ4" s="195"/>
      <c r="GK4" s="316" t="s">
        <v>166</v>
      </c>
      <c r="GL4" s="316" t="s">
        <v>167</v>
      </c>
      <c r="GM4" s="316" t="s">
        <v>168</v>
      </c>
      <c r="GN4" s="316" t="s">
        <v>169</v>
      </c>
      <c r="GP4" s="195" t="s">
        <v>166</v>
      </c>
      <c r="GQ4" s="195" t="s">
        <v>167</v>
      </c>
      <c r="GR4" s="195" t="s">
        <v>168</v>
      </c>
      <c r="GS4" s="195" t="s">
        <v>169</v>
      </c>
      <c r="GU4" s="195" t="s">
        <v>166</v>
      </c>
      <c r="GV4" s="195" t="s">
        <v>167</v>
      </c>
      <c r="GW4" s="195" t="s">
        <v>168</v>
      </c>
      <c r="GX4" s="195" t="s">
        <v>169</v>
      </c>
      <c r="GZ4" s="195" t="s">
        <v>166</v>
      </c>
      <c r="HA4" s="195" t="s">
        <v>167</v>
      </c>
      <c r="HB4" s="195" t="s">
        <v>168</v>
      </c>
      <c r="HC4" s="195" t="s">
        <v>169</v>
      </c>
      <c r="HE4" s="195" t="s">
        <v>166</v>
      </c>
      <c r="HF4" s="195" t="s">
        <v>167</v>
      </c>
      <c r="HG4" s="195" t="s">
        <v>168</v>
      </c>
      <c r="HH4" s="195" t="s">
        <v>169</v>
      </c>
      <c r="HJ4" s="195" t="s">
        <v>166</v>
      </c>
      <c r="HK4" s="195" t="s">
        <v>167</v>
      </c>
      <c r="HL4" s="195" t="s">
        <v>168</v>
      </c>
      <c r="HM4" s="195" t="s">
        <v>169</v>
      </c>
      <c r="HO4" s="316" t="s">
        <v>166</v>
      </c>
      <c r="HP4" s="316" t="s">
        <v>167</v>
      </c>
      <c r="HQ4" s="316" t="s">
        <v>168</v>
      </c>
      <c r="HR4" s="316" t="s">
        <v>169</v>
      </c>
      <c r="HT4" s="316" t="s">
        <v>166</v>
      </c>
      <c r="HU4" s="316" t="s">
        <v>167</v>
      </c>
      <c r="HV4" s="316" t="s">
        <v>168</v>
      </c>
      <c r="HW4" s="316" t="s">
        <v>169</v>
      </c>
    </row>
    <row r="5" spans="1:231" ht="16" customHeight="1" x14ac:dyDescent="0.3">
      <c r="A5" s="1" t="s">
        <v>170</v>
      </c>
      <c r="C5" s="399"/>
      <c r="D5" s="400"/>
      <c r="E5" s="400"/>
      <c r="F5" s="401"/>
      <c r="H5" s="88"/>
      <c r="I5" s="6"/>
      <c r="J5" s="6"/>
      <c r="K5" s="59"/>
      <c r="M5" s="88"/>
      <c r="N5" s="6"/>
      <c r="O5" s="6"/>
      <c r="P5" s="59"/>
      <c r="R5" s="88"/>
      <c r="S5" s="6"/>
      <c r="T5" s="6"/>
      <c r="U5" s="59"/>
      <c r="W5" s="88"/>
      <c r="X5" s="6"/>
      <c r="Y5" s="6"/>
      <c r="Z5" s="59"/>
      <c r="AB5" s="88"/>
      <c r="AE5" s="59"/>
      <c r="AG5" s="88"/>
      <c r="AJ5" s="59"/>
      <c r="AL5" s="88"/>
      <c r="AO5" s="59"/>
      <c r="AQ5" s="88"/>
      <c r="AR5" s="6"/>
      <c r="AS5" s="6"/>
      <c r="AT5" s="59"/>
      <c r="AV5" s="88"/>
      <c r="AW5" s="6"/>
      <c r="AX5" s="6"/>
      <c r="AY5" s="59"/>
      <c r="BA5" s="88"/>
      <c r="BB5" s="6"/>
      <c r="BC5" s="6"/>
      <c r="BD5" s="59"/>
      <c r="BF5" s="88"/>
      <c r="BG5" s="6"/>
      <c r="BH5" s="6"/>
      <c r="BI5" s="59"/>
      <c r="BK5" s="88"/>
      <c r="BL5" s="6"/>
      <c r="BM5" s="6"/>
      <c r="BN5" s="59"/>
      <c r="BP5" s="88"/>
      <c r="BQ5" s="6"/>
      <c r="BR5" s="6"/>
      <c r="BS5" s="59"/>
      <c r="BU5" s="88"/>
      <c r="BV5" s="6"/>
      <c r="BW5" s="6"/>
      <c r="BX5" s="59"/>
      <c r="BZ5" s="88"/>
      <c r="CA5" s="6"/>
      <c r="CB5" s="6"/>
      <c r="CC5" s="59"/>
      <c r="CE5" s="88"/>
      <c r="CF5" s="6"/>
      <c r="CG5" s="6"/>
      <c r="CH5" s="59"/>
      <c r="CJ5" s="88"/>
      <c r="CK5" s="6"/>
      <c r="CL5" s="6"/>
      <c r="CM5" s="59"/>
      <c r="CO5" s="88"/>
      <c r="CP5" s="6"/>
      <c r="CQ5" s="6"/>
      <c r="CR5" s="59"/>
      <c r="CT5" s="88"/>
      <c r="CU5" s="6"/>
      <c r="CV5" s="6"/>
      <c r="CW5" s="59"/>
      <c r="CY5" s="88"/>
      <c r="CZ5" s="6"/>
      <c r="DA5" s="6"/>
      <c r="DB5" s="59"/>
      <c r="DD5" s="88"/>
      <c r="DE5" s="6"/>
      <c r="DF5" s="6"/>
      <c r="DG5" s="59"/>
      <c r="DI5" s="88"/>
      <c r="DJ5" s="6"/>
      <c r="DK5" s="6"/>
      <c r="DL5" s="59"/>
      <c r="DN5" s="88"/>
      <c r="DO5" s="6"/>
      <c r="DP5" s="6"/>
      <c r="DQ5" s="59"/>
      <c r="DS5" s="88"/>
      <c r="DT5" s="6"/>
      <c r="DU5" s="6"/>
      <c r="DV5" s="59"/>
      <c r="DX5" s="88"/>
      <c r="DY5" s="6"/>
      <c r="DZ5" s="6"/>
      <c r="EA5" s="59"/>
      <c r="EC5" s="88"/>
      <c r="ED5" s="6"/>
      <c r="EE5" s="6"/>
      <c r="EF5" s="59"/>
      <c r="EH5" s="88"/>
      <c r="EI5" s="6"/>
      <c r="EJ5" s="6"/>
      <c r="EK5" s="59"/>
      <c r="EM5" s="88"/>
      <c r="EN5" s="6"/>
      <c r="EO5" s="6"/>
      <c r="EP5" s="59"/>
      <c r="ER5" s="88"/>
      <c r="ES5" s="6"/>
      <c r="ET5" s="6"/>
      <c r="EU5" s="59"/>
      <c r="EW5" s="88"/>
      <c r="EX5" s="6"/>
      <c r="EY5" s="6"/>
      <c r="EZ5" s="59"/>
      <c r="FB5" s="88"/>
      <c r="FC5" s="6"/>
      <c r="FD5" s="6"/>
      <c r="FE5" s="59"/>
      <c r="FG5" s="88"/>
      <c r="FH5" s="6"/>
      <c r="FI5" s="6"/>
      <c r="FJ5" s="59"/>
      <c r="FL5" s="88"/>
      <c r="FM5" s="6"/>
      <c r="FN5" s="6"/>
      <c r="FO5" s="59"/>
      <c r="FQ5" s="88"/>
      <c r="FR5" s="6"/>
      <c r="FS5" s="6"/>
      <c r="FT5" s="59"/>
      <c r="FV5" s="88"/>
      <c r="FW5" s="6"/>
      <c r="FX5" s="6"/>
      <c r="FY5" s="59"/>
      <c r="GA5" s="88"/>
      <c r="GB5" s="6"/>
      <c r="GC5" s="6"/>
      <c r="GD5" s="59"/>
      <c r="GF5" s="88"/>
      <c r="GG5" s="6"/>
      <c r="GH5" s="6"/>
      <c r="GI5" s="59"/>
      <c r="GK5" s="88"/>
      <c r="GL5" s="6"/>
      <c r="GM5" s="6"/>
      <c r="GN5" s="59"/>
      <c r="GP5" s="88"/>
      <c r="GQ5" s="6"/>
      <c r="GR5" s="6"/>
      <c r="GS5" s="59"/>
      <c r="GU5" s="88"/>
      <c r="GV5" s="6"/>
      <c r="GW5" s="6"/>
      <c r="GX5" s="59"/>
      <c r="GZ5" s="88"/>
      <c r="HA5" s="6"/>
      <c r="HB5" s="6"/>
      <c r="HC5" s="59"/>
      <c r="HE5" s="88"/>
      <c r="HF5" s="6"/>
      <c r="HG5" s="6"/>
      <c r="HH5" s="59"/>
      <c r="HJ5" s="88"/>
      <c r="HK5" s="6"/>
      <c r="HL5" s="6"/>
      <c r="HM5" s="59"/>
      <c r="HO5" s="88"/>
      <c r="HP5" s="6"/>
      <c r="HQ5" s="6"/>
      <c r="HR5" s="59"/>
      <c r="HT5" s="88"/>
      <c r="HU5" s="6"/>
      <c r="HV5" s="6"/>
      <c r="HW5" s="59"/>
    </row>
    <row r="6" spans="1:231" ht="16" customHeight="1" x14ac:dyDescent="0.3">
      <c r="A6" s="402" t="s">
        <v>238</v>
      </c>
      <c r="B6" s="28"/>
      <c r="C6" s="140">
        <v>404.2</v>
      </c>
      <c r="D6" s="141">
        <v>54.6</v>
      </c>
      <c r="E6" s="141">
        <v>156.19999999999999</v>
      </c>
      <c r="F6" s="143">
        <f>SUM(C6:E6)</f>
        <v>615</v>
      </c>
      <c r="G6" s="154"/>
      <c r="H6" s="140">
        <v>426.2</v>
      </c>
      <c r="I6" s="141">
        <v>63.5</v>
      </c>
      <c r="J6" s="141">
        <v>167.4</v>
      </c>
      <c r="K6" s="143">
        <f>SUM(H6:J6)</f>
        <v>657.1</v>
      </c>
      <c r="L6" s="142"/>
      <c r="M6" s="140">
        <v>427.4</v>
      </c>
      <c r="N6" s="141">
        <v>60</v>
      </c>
      <c r="O6" s="141">
        <v>165</v>
      </c>
      <c r="P6" s="143">
        <f>SUM(M6:O6)</f>
        <v>652.4</v>
      </c>
      <c r="Q6" s="142"/>
      <c r="R6" s="140">
        <v>440.8</v>
      </c>
      <c r="S6" s="141">
        <v>84</v>
      </c>
      <c r="T6" s="141">
        <v>172.8</v>
      </c>
      <c r="U6" s="143">
        <f>SUM(R6:T6)</f>
        <v>697.59999999999991</v>
      </c>
      <c r="V6" s="142"/>
      <c r="W6" s="140">
        <f t="shared" ref="W6:X9" si="0">H6+M6+R6+C6</f>
        <v>1698.6</v>
      </c>
      <c r="X6" s="141">
        <f t="shared" si="0"/>
        <v>262.10000000000002</v>
      </c>
      <c r="Y6" s="141">
        <f>E6+O6+T6+J6</f>
        <v>661.4</v>
      </c>
      <c r="Z6" s="143">
        <f>SUM(W6:Y6)</f>
        <v>2622.1</v>
      </c>
      <c r="AA6" s="142"/>
      <c r="AB6" s="140">
        <v>463</v>
      </c>
      <c r="AC6" s="141">
        <v>69.799999999999983</v>
      </c>
      <c r="AD6" s="141">
        <v>174</v>
      </c>
      <c r="AE6" s="143">
        <v>706.8</v>
      </c>
      <c r="AF6" s="142"/>
      <c r="AG6" s="140">
        <v>484.6</v>
      </c>
      <c r="AH6" s="141">
        <v>73.5</v>
      </c>
      <c r="AI6" s="141">
        <v>181.7</v>
      </c>
      <c r="AJ6" s="143">
        <f>SUM(AG6:AI6)</f>
        <v>739.8</v>
      </c>
      <c r="AK6" s="142"/>
      <c r="AL6" s="140">
        <v>480.8</v>
      </c>
      <c r="AM6" s="141">
        <v>71.399999999999991</v>
      </c>
      <c r="AN6" s="141">
        <v>170.90000000000003</v>
      </c>
      <c r="AO6" s="143">
        <v>723.10000000000014</v>
      </c>
      <c r="AP6" s="142"/>
      <c r="AQ6" s="140">
        <v>512.6</v>
      </c>
      <c r="AR6" s="141">
        <v>93.5</v>
      </c>
      <c r="AS6" s="141">
        <v>173.2</v>
      </c>
      <c r="AT6" s="143">
        <f>SUM(AQ6:AS6)</f>
        <v>779.3</v>
      </c>
      <c r="AU6" s="141"/>
      <c r="AV6" s="140">
        <v>1941</v>
      </c>
      <c r="AW6" s="141">
        <v>308.2</v>
      </c>
      <c r="AX6" s="141">
        <v>699.8</v>
      </c>
      <c r="AY6" s="143">
        <f>SUM(AV6:AX6)</f>
        <v>2949</v>
      </c>
      <c r="BA6" s="140">
        <v>501.8</v>
      </c>
      <c r="BB6" s="141">
        <v>84.9</v>
      </c>
      <c r="BC6" s="141">
        <v>145.4</v>
      </c>
      <c r="BD6" s="143">
        <f>SUM(BA6:BC6)</f>
        <v>732.1</v>
      </c>
      <c r="BF6" s="140">
        <v>487.1</v>
      </c>
      <c r="BG6" s="141">
        <v>82.9</v>
      </c>
      <c r="BH6" s="141">
        <v>123.3</v>
      </c>
      <c r="BI6" s="143">
        <f t="shared" ref="BI6:BI12" si="1">SUM(BF6:BH6)</f>
        <v>693.3</v>
      </c>
      <c r="BK6" s="140">
        <v>512.5</v>
      </c>
      <c r="BL6" s="141">
        <v>94.8</v>
      </c>
      <c r="BM6" s="141">
        <v>139.9</v>
      </c>
      <c r="BN6" s="143">
        <f t="shared" ref="BN6:BN12" si="2">SUM(BK6:BM6)</f>
        <v>747.19999999999993</v>
      </c>
      <c r="BP6" s="140">
        <v>546.20000000000005</v>
      </c>
      <c r="BQ6" s="141">
        <v>112.9</v>
      </c>
      <c r="BR6" s="141">
        <v>137.80000000000001</v>
      </c>
      <c r="BS6" s="143">
        <f t="shared" ref="BS6:BS12" si="3">SUM(BP6:BR6)</f>
        <v>796.90000000000009</v>
      </c>
      <c r="BU6" s="140">
        <v>2047.6</v>
      </c>
      <c r="BV6" s="141">
        <v>375.6</v>
      </c>
      <c r="BW6" s="141">
        <v>546.5</v>
      </c>
      <c r="BX6" s="143">
        <f t="shared" ref="BX6:BX12" si="4">SUM(BU6:BW6)</f>
        <v>2969.7</v>
      </c>
      <c r="BZ6" s="140">
        <v>540.79999999999995</v>
      </c>
      <c r="CA6" s="141">
        <v>83.7</v>
      </c>
      <c r="CB6" s="141">
        <v>143.6</v>
      </c>
      <c r="CC6" s="143">
        <f>SUM(BZ6:CB6)</f>
        <v>768.1</v>
      </c>
      <c r="CE6" s="140">
        <v>533</v>
      </c>
      <c r="CF6" s="141">
        <v>91.4</v>
      </c>
      <c r="CG6" s="141">
        <v>145.4</v>
      </c>
      <c r="CH6" s="143">
        <f t="shared" ref="CH6:CH12" si="5">SUM(CE6:CG6)</f>
        <v>769.8</v>
      </c>
      <c r="CJ6" s="140">
        <v>1073.8</v>
      </c>
      <c r="CK6" s="141">
        <v>175.1</v>
      </c>
      <c r="CL6" s="141">
        <v>289</v>
      </c>
      <c r="CM6" s="143">
        <f t="shared" ref="CM6:CM9" si="6">SUM(CJ6:CL6)</f>
        <v>1537.8999999999999</v>
      </c>
      <c r="CO6" s="140">
        <v>559.5</v>
      </c>
      <c r="CP6" s="141">
        <v>91.9</v>
      </c>
      <c r="CQ6" s="141">
        <v>144.20000000000002</v>
      </c>
      <c r="CR6" s="143">
        <f t="shared" ref="CR6:CR12" si="7">SUM(CO6:CQ6)</f>
        <v>795.6</v>
      </c>
      <c r="CT6" s="140">
        <v>1633.3</v>
      </c>
      <c r="CU6" s="141">
        <v>267</v>
      </c>
      <c r="CV6" s="141">
        <v>433.2</v>
      </c>
      <c r="CW6" s="143">
        <f t="shared" ref="CW6:CW12" si="8">SUM(CT6:CV6)</f>
        <v>2333.5</v>
      </c>
      <c r="CY6" s="140">
        <v>588.5</v>
      </c>
      <c r="CZ6" s="141">
        <v>103.30000000000001</v>
      </c>
      <c r="DA6" s="141">
        <v>160.1</v>
      </c>
      <c r="DB6" s="143">
        <f t="shared" ref="DB6:DB12" si="9">SUM(CY6:DA6)</f>
        <v>851.9</v>
      </c>
      <c r="DD6" s="140">
        <v>2221.9</v>
      </c>
      <c r="DE6" s="141">
        <v>370.3</v>
      </c>
      <c r="DF6" s="141">
        <v>593.20000000000005</v>
      </c>
      <c r="DG6" s="143">
        <f t="shared" ref="DG6:DG9" si="10">SUM(DD6:DF6)</f>
        <v>3185.4000000000005</v>
      </c>
      <c r="DI6" s="140">
        <v>591.1</v>
      </c>
      <c r="DJ6" s="141">
        <v>93.6</v>
      </c>
      <c r="DK6" s="141">
        <v>156.19999999999999</v>
      </c>
      <c r="DL6" s="143">
        <f>SUM(DI6:DK6)</f>
        <v>840.90000000000009</v>
      </c>
      <c r="DN6" s="140">
        <v>605.29999999999995</v>
      </c>
      <c r="DO6" s="141">
        <v>95.3</v>
      </c>
      <c r="DP6" s="141">
        <v>168.2</v>
      </c>
      <c r="DQ6" s="143">
        <f t="shared" ref="DQ6:DQ12" si="11">SUM(DN6:DP6)</f>
        <v>868.8</v>
      </c>
      <c r="DS6" s="140">
        <v>1196.5</v>
      </c>
      <c r="DT6" s="141">
        <v>188.9</v>
      </c>
      <c r="DU6" s="141">
        <v>324.39999999999998</v>
      </c>
      <c r="DV6" s="143">
        <f t="shared" ref="DV6:DV12" si="12">SUM(DS6:DU6)</f>
        <v>1709.8000000000002</v>
      </c>
      <c r="DX6" s="140">
        <v>618.1</v>
      </c>
      <c r="DY6" s="141">
        <v>88.2</v>
      </c>
      <c r="DZ6" s="141">
        <v>172.2</v>
      </c>
      <c r="EA6" s="143">
        <f t="shared" ref="EA6:EA12" si="13">SUM(DX6:DZ6)</f>
        <v>878.5</v>
      </c>
      <c r="EC6" s="140">
        <v>1814.3</v>
      </c>
      <c r="ED6" s="141">
        <v>277.10000000000002</v>
      </c>
      <c r="EE6" s="141">
        <v>496.6</v>
      </c>
      <c r="EF6" s="143">
        <f t="shared" ref="EF6:EF12" si="14">SUM(EC6:EE6)</f>
        <v>2588</v>
      </c>
      <c r="EH6" s="140">
        <v>619.70000000000005</v>
      </c>
      <c r="EI6" s="141">
        <v>96.5</v>
      </c>
      <c r="EJ6" s="141">
        <v>176.8</v>
      </c>
      <c r="EK6" s="143">
        <f t="shared" ref="EK6:EK12" si="15">SUM(EH6:EJ6)</f>
        <v>893</v>
      </c>
      <c r="EM6" s="140">
        <v>2434</v>
      </c>
      <c r="EN6" s="141">
        <v>373.7</v>
      </c>
      <c r="EO6" s="141">
        <v>673.4</v>
      </c>
      <c r="EP6" s="143">
        <f t="shared" ref="EP6:EP12" si="16">SUM(EM6:EO6)</f>
        <v>3481.1</v>
      </c>
      <c r="ER6" s="140">
        <v>628.4</v>
      </c>
      <c r="ES6" s="141">
        <v>86.8</v>
      </c>
      <c r="ET6" s="141">
        <v>181.6</v>
      </c>
      <c r="EU6" s="143">
        <f>SUM(ER6:ET6)</f>
        <v>896.8</v>
      </c>
      <c r="EW6" s="140">
        <v>628.70000000000005</v>
      </c>
      <c r="EX6" s="141">
        <v>94.3</v>
      </c>
      <c r="EY6" s="141">
        <v>165.9</v>
      </c>
      <c r="EZ6" s="143">
        <f t="shared" ref="EZ6:EZ12" si="17">SUM(EW6:EY6)</f>
        <v>888.9</v>
      </c>
      <c r="FB6" s="140">
        <v>1257</v>
      </c>
      <c r="FC6" s="141">
        <v>181.2</v>
      </c>
      <c r="FD6" s="141">
        <v>347.5</v>
      </c>
      <c r="FE6" s="143">
        <f t="shared" ref="FE6:FE9" si="18">SUM(FB6:FD6)</f>
        <v>1785.7</v>
      </c>
      <c r="FG6" s="140">
        <v>611.70000000000005</v>
      </c>
      <c r="FH6" s="141">
        <v>98.9</v>
      </c>
      <c r="FI6" s="141">
        <v>168.2</v>
      </c>
      <c r="FJ6" s="143">
        <f t="shared" ref="FJ6:FJ12" si="19">SUM(FG6:FI6)</f>
        <v>878.8</v>
      </c>
      <c r="FL6" s="140">
        <v>1869.1</v>
      </c>
      <c r="FM6" s="141">
        <v>280</v>
      </c>
      <c r="FN6" s="141">
        <v>515.6</v>
      </c>
      <c r="FO6" s="143">
        <f t="shared" ref="FO6:FO12" si="20">SUM(FL6:FN6)</f>
        <v>2664.7</v>
      </c>
      <c r="FQ6" s="140">
        <v>625.9</v>
      </c>
      <c r="FR6" s="141">
        <v>91.3</v>
      </c>
      <c r="FS6" s="141">
        <v>191.3</v>
      </c>
      <c r="FT6" s="143">
        <f t="shared" ref="FT6:FT12" si="21">SUM(FQ6:FS6)</f>
        <v>908.5</v>
      </c>
      <c r="FV6" s="140">
        <v>2494.6999999999998</v>
      </c>
      <c r="FW6" s="141">
        <v>371.4</v>
      </c>
      <c r="FX6" s="141">
        <v>706.9</v>
      </c>
      <c r="FY6" s="143">
        <f t="shared" ref="FY6:FY12" si="22">SUM(FV6:FX6)</f>
        <v>3573</v>
      </c>
      <c r="GA6" s="140">
        <v>599.4</v>
      </c>
      <c r="GB6" s="141">
        <v>81</v>
      </c>
      <c r="GC6" s="141">
        <v>190.8</v>
      </c>
      <c r="GD6" s="143">
        <f>SUM(GA6:GC6)</f>
        <v>871.2</v>
      </c>
      <c r="GF6" s="140">
        <v>606.5</v>
      </c>
      <c r="GG6" s="141">
        <v>80</v>
      </c>
      <c r="GH6" s="141">
        <v>178</v>
      </c>
      <c r="GI6" s="143">
        <f>SUM(GF6:GH6)</f>
        <v>864.5</v>
      </c>
      <c r="GK6" s="140">
        <v>1205.9000000000001</v>
      </c>
      <c r="GL6" s="141">
        <v>161</v>
      </c>
      <c r="GM6" s="141">
        <v>368.7</v>
      </c>
      <c r="GN6" s="143">
        <f>SUM(GK6:GM6)</f>
        <v>1735.6000000000001</v>
      </c>
      <c r="GP6" s="140">
        <v>605.4</v>
      </c>
      <c r="GQ6" s="141">
        <v>78.2</v>
      </c>
      <c r="GR6" s="141">
        <v>181.6</v>
      </c>
      <c r="GS6" s="143">
        <f>SUM(GP6:GR6)</f>
        <v>865.2</v>
      </c>
      <c r="GU6" s="140">
        <v>1811.2</v>
      </c>
      <c r="GV6" s="141">
        <v>239.2</v>
      </c>
      <c r="GW6" s="141">
        <v>550.20000000000005</v>
      </c>
      <c r="GX6" s="143">
        <f>SUM(GU6:GW6)</f>
        <v>2600.6000000000004</v>
      </c>
      <c r="GZ6" s="140">
        <v>609.4</v>
      </c>
      <c r="HA6" s="141">
        <v>92.1</v>
      </c>
      <c r="HB6" s="141">
        <v>178.10000000000002</v>
      </c>
      <c r="HC6" s="143">
        <f>SUM(GZ6:HB6)</f>
        <v>879.6</v>
      </c>
      <c r="HE6" s="140">
        <v>2420.3999999999996</v>
      </c>
      <c r="HF6" s="141">
        <v>331.29999999999995</v>
      </c>
      <c r="HG6" s="141">
        <v>728.4</v>
      </c>
      <c r="HH6" s="143">
        <f>SUM(HE6:HG6)</f>
        <v>3480.1</v>
      </c>
      <c r="HJ6" s="140">
        <v>603.20000000000005</v>
      </c>
      <c r="HK6" s="141">
        <v>72.7</v>
      </c>
      <c r="HL6" s="141">
        <v>190.7</v>
      </c>
      <c r="HM6" s="143">
        <f>SUM(HJ6:HL6)</f>
        <v>866.60000000000014</v>
      </c>
      <c r="HO6" s="140">
        <v>609.70000000000005</v>
      </c>
      <c r="HP6" s="141">
        <v>93.8</v>
      </c>
      <c r="HQ6" s="141">
        <v>186.7</v>
      </c>
      <c r="HR6" s="143">
        <f>SUM(HO6:HQ6)</f>
        <v>890.2</v>
      </c>
      <c r="HT6" s="140">
        <v>1212.9000000000001</v>
      </c>
      <c r="HU6" s="141">
        <v>166.5</v>
      </c>
      <c r="HV6" s="141">
        <v>377.4</v>
      </c>
      <c r="HW6" s="143">
        <f>SUM(HT6:HV6)</f>
        <v>1756.8000000000002</v>
      </c>
    </row>
    <row r="7" spans="1:231" ht="16" customHeight="1" x14ac:dyDescent="0.3">
      <c r="A7" s="403" t="s">
        <v>171</v>
      </c>
      <c r="B7" s="28"/>
      <c r="C7" s="86">
        <v>246</v>
      </c>
      <c r="D7" s="7">
        <v>47.9</v>
      </c>
      <c r="E7" s="7">
        <v>26</v>
      </c>
      <c r="F7" s="58">
        <f>SUM(C7:E7)</f>
        <v>319.89999999999998</v>
      </c>
      <c r="G7" s="28"/>
      <c r="H7" s="86">
        <v>374.3</v>
      </c>
      <c r="I7" s="7">
        <v>58.8</v>
      </c>
      <c r="J7" s="7">
        <v>43</v>
      </c>
      <c r="K7" s="58">
        <f>SUM(H7:J7)</f>
        <v>476.1</v>
      </c>
      <c r="M7" s="86">
        <v>410.7</v>
      </c>
      <c r="N7" s="7">
        <v>67.2</v>
      </c>
      <c r="O7" s="7">
        <v>41.4</v>
      </c>
      <c r="P7" s="58">
        <f>SUM(M7:O7)</f>
        <v>519.29999999999995</v>
      </c>
      <c r="R7" s="86">
        <v>450.6</v>
      </c>
      <c r="S7" s="7">
        <v>91.1</v>
      </c>
      <c r="T7" s="7">
        <v>63.7</v>
      </c>
      <c r="U7" s="58">
        <f>SUM(R7:T7)</f>
        <v>605.40000000000009</v>
      </c>
      <c r="W7" s="86">
        <f t="shared" si="0"/>
        <v>1481.6</v>
      </c>
      <c r="X7" s="7">
        <f t="shared" si="0"/>
        <v>265</v>
      </c>
      <c r="Y7" s="7">
        <f>E7+O7+T7+J7</f>
        <v>174.10000000000002</v>
      </c>
      <c r="Z7" s="58">
        <f>SUM(W7:Y7)</f>
        <v>1920.6999999999998</v>
      </c>
      <c r="AB7" s="86">
        <v>297.3</v>
      </c>
      <c r="AC7" s="7">
        <v>48.8</v>
      </c>
      <c r="AD7" s="7">
        <v>26.8</v>
      </c>
      <c r="AE7" s="58">
        <v>372.90000000000003</v>
      </c>
      <c r="AG7" s="86">
        <v>386.5</v>
      </c>
      <c r="AH7" s="7">
        <v>56.9</v>
      </c>
      <c r="AI7" s="7">
        <v>45.7</v>
      </c>
      <c r="AJ7" s="58">
        <f>SUM(AG7:AI7)</f>
        <v>489.09999999999997</v>
      </c>
      <c r="AL7" s="86">
        <v>372.29999999999995</v>
      </c>
      <c r="AM7" s="7">
        <v>55.599999999999994</v>
      </c>
      <c r="AN7" s="7">
        <v>42.6</v>
      </c>
      <c r="AO7" s="58">
        <v>470.5</v>
      </c>
      <c r="AQ7" s="86">
        <v>451.4</v>
      </c>
      <c r="AR7" s="7">
        <v>89.5</v>
      </c>
      <c r="AS7" s="7">
        <v>65.2</v>
      </c>
      <c r="AT7" s="58">
        <f>SUM(AQ7:AS7)</f>
        <v>606.1</v>
      </c>
      <c r="AU7" s="6"/>
      <c r="AV7" s="86">
        <v>1507.5</v>
      </c>
      <c r="AW7" s="7">
        <v>250.8</v>
      </c>
      <c r="AX7" s="7">
        <v>180.3</v>
      </c>
      <c r="AY7" s="58">
        <f>SUM(AV7:AX7)</f>
        <v>1938.6</v>
      </c>
      <c r="BA7" s="86">
        <v>238.1</v>
      </c>
      <c r="BB7" s="7">
        <v>40.800000000000004</v>
      </c>
      <c r="BC7" s="7">
        <v>22.9</v>
      </c>
      <c r="BD7" s="58">
        <f>SUM(BA7:BC7)</f>
        <v>301.79999999999995</v>
      </c>
      <c r="BF7" s="86">
        <v>189.89999999999998</v>
      </c>
      <c r="BG7" s="7">
        <v>41.4</v>
      </c>
      <c r="BH7" s="7">
        <v>32.200000000000003</v>
      </c>
      <c r="BI7" s="58">
        <f t="shared" si="1"/>
        <v>263.5</v>
      </c>
      <c r="BK7" s="86">
        <v>243.8</v>
      </c>
      <c r="BL7" s="7">
        <v>43.8</v>
      </c>
      <c r="BM7" s="7">
        <v>34</v>
      </c>
      <c r="BN7" s="58">
        <f t="shared" si="2"/>
        <v>321.60000000000002</v>
      </c>
      <c r="BP7" s="86">
        <v>270.8</v>
      </c>
      <c r="BQ7" s="7">
        <v>67.8</v>
      </c>
      <c r="BR7" s="7">
        <v>50.1</v>
      </c>
      <c r="BS7" s="58">
        <f t="shared" si="3"/>
        <v>388.70000000000005</v>
      </c>
      <c r="BU7" s="86">
        <v>942.6</v>
      </c>
      <c r="BV7" s="7">
        <v>193.8</v>
      </c>
      <c r="BW7" s="7">
        <v>139.19999999999999</v>
      </c>
      <c r="BX7" s="58">
        <f t="shared" si="4"/>
        <v>1275.6000000000001</v>
      </c>
      <c r="BZ7" s="86">
        <v>219.7</v>
      </c>
      <c r="CA7" s="7">
        <v>42.6</v>
      </c>
      <c r="CB7" s="7">
        <v>29.4</v>
      </c>
      <c r="CC7" s="58">
        <f>SUM(BZ7:CB7)</f>
        <v>291.7</v>
      </c>
      <c r="CE7" s="86">
        <v>341</v>
      </c>
      <c r="CF7" s="7">
        <v>59.7</v>
      </c>
      <c r="CG7" s="7">
        <v>52.8</v>
      </c>
      <c r="CH7" s="58">
        <f t="shared" si="5"/>
        <v>453.5</v>
      </c>
      <c r="CJ7" s="86">
        <v>560.70000000000005</v>
      </c>
      <c r="CK7" s="7">
        <v>102.3</v>
      </c>
      <c r="CL7" s="7">
        <v>82.2</v>
      </c>
      <c r="CM7" s="58">
        <f t="shared" si="6"/>
        <v>745.2</v>
      </c>
      <c r="CO7" s="86">
        <v>355.5</v>
      </c>
      <c r="CP7" s="7">
        <v>58.2</v>
      </c>
      <c r="CQ7" s="7">
        <v>44.9</v>
      </c>
      <c r="CR7" s="58">
        <f t="shared" si="7"/>
        <v>458.59999999999997</v>
      </c>
      <c r="CT7" s="86">
        <v>916.2</v>
      </c>
      <c r="CU7" s="7">
        <v>160.5</v>
      </c>
      <c r="CV7" s="7">
        <v>127.1</v>
      </c>
      <c r="CW7" s="58">
        <f t="shared" si="8"/>
        <v>1203.8</v>
      </c>
      <c r="CY7" s="86">
        <v>476.5</v>
      </c>
      <c r="CZ7" s="7">
        <v>86</v>
      </c>
      <c r="DA7" s="7">
        <v>77</v>
      </c>
      <c r="DB7" s="58">
        <f t="shared" si="9"/>
        <v>639.5</v>
      </c>
      <c r="DD7" s="86">
        <v>1392.8</v>
      </c>
      <c r="DE7" s="7">
        <v>246.5</v>
      </c>
      <c r="DF7" s="7">
        <v>204.1</v>
      </c>
      <c r="DG7" s="58">
        <f t="shared" si="10"/>
        <v>1843.3999999999999</v>
      </c>
      <c r="DI7" s="86">
        <v>368.2</v>
      </c>
      <c r="DJ7" s="7">
        <v>49.3</v>
      </c>
      <c r="DK7" s="7">
        <v>37.200000000000003</v>
      </c>
      <c r="DL7" s="58">
        <f>SUM(DI7:DK7)</f>
        <v>454.7</v>
      </c>
      <c r="DN7" s="86">
        <v>446</v>
      </c>
      <c r="DO7" s="7">
        <v>64.3</v>
      </c>
      <c r="DP7" s="7">
        <v>42.5</v>
      </c>
      <c r="DQ7" s="58">
        <f t="shared" si="11"/>
        <v>552.79999999999995</v>
      </c>
      <c r="DS7" s="86">
        <v>814.2</v>
      </c>
      <c r="DT7" s="7">
        <v>113.6</v>
      </c>
      <c r="DU7" s="7">
        <v>79.7</v>
      </c>
      <c r="DV7" s="58">
        <f t="shared" si="12"/>
        <v>1007.5000000000001</v>
      </c>
      <c r="DX7" s="86">
        <v>424.8</v>
      </c>
      <c r="DY7" s="7">
        <v>52.4</v>
      </c>
      <c r="DZ7" s="7">
        <v>41.2</v>
      </c>
      <c r="EA7" s="58">
        <f t="shared" si="13"/>
        <v>518.4</v>
      </c>
      <c r="EC7" s="86">
        <v>1239.0999999999999</v>
      </c>
      <c r="ED7" s="7">
        <v>166</v>
      </c>
      <c r="EE7" s="7">
        <v>120.9</v>
      </c>
      <c r="EF7" s="58">
        <f t="shared" si="14"/>
        <v>1526</v>
      </c>
      <c r="EH7" s="89">
        <v>430.6</v>
      </c>
      <c r="EI7" s="7">
        <v>67.900000000000006</v>
      </c>
      <c r="EJ7" s="7">
        <v>59.2</v>
      </c>
      <c r="EK7" s="58">
        <f t="shared" si="15"/>
        <v>557.70000000000005</v>
      </c>
      <c r="EM7" s="89">
        <v>1669.7</v>
      </c>
      <c r="EN7" s="7">
        <v>233.9</v>
      </c>
      <c r="EO7" s="7">
        <v>180.1</v>
      </c>
      <c r="EP7" s="58">
        <f t="shared" si="16"/>
        <v>2083.7000000000003</v>
      </c>
      <c r="ER7" s="89">
        <v>295.39999999999998</v>
      </c>
      <c r="ES7" s="7">
        <v>40.299999999999997</v>
      </c>
      <c r="ET7" s="7">
        <v>26.8</v>
      </c>
      <c r="EU7" s="58">
        <f>SUM(ER7:ET7)</f>
        <v>362.5</v>
      </c>
      <c r="EW7" s="89">
        <v>345.5</v>
      </c>
      <c r="EX7" s="7">
        <v>54</v>
      </c>
      <c r="EY7" s="7">
        <v>42.3</v>
      </c>
      <c r="EZ7" s="58">
        <f t="shared" si="17"/>
        <v>441.8</v>
      </c>
      <c r="FB7" s="89">
        <v>640.9</v>
      </c>
      <c r="FC7" s="7">
        <v>94.4</v>
      </c>
      <c r="FD7" s="7">
        <v>69.099999999999994</v>
      </c>
      <c r="FE7" s="58">
        <f t="shared" si="18"/>
        <v>804.4</v>
      </c>
      <c r="FG7" s="89">
        <v>341.1</v>
      </c>
      <c r="FH7" s="7">
        <v>54</v>
      </c>
      <c r="FI7" s="7">
        <v>40.6</v>
      </c>
      <c r="FJ7" s="58">
        <f t="shared" si="19"/>
        <v>435.70000000000005</v>
      </c>
      <c r="FL7" s="89">
        <v>981.8</v>
      </c>
      <c r="FM7" s="7">
        <v>148.5</v>
      </c>
      <c r="FN7" s="7">
        <v>109.7</v>
      </c>
      <c r="FO7" s="58">
        <f t="shared" si="20"/>
        <v>1240</v>
      </c>
      <c r="FQ7" s="89">
        <v>439.1</v>
      </c>
      <c r="FR7" s="7">
        <v>81.099999999999994</v>
      </c>
      <c r="FS7" s="7">
        <v>66.5</v>
      </c>
      <c r="FT7" s="58">
        <f t="shared" si="21"/>
        <v>586.70000000000005</v>
      </c>
      <c r="FV7" s="89">
        <v>1420.9</v>
      </c>
      <c r="FW7" s="7">
        <v>229.6</v>
      </c>
      <c r="FX7" s="7">
        <v>176.2</v>
      </c>
      <c r="FY7" s="58">
        <f t="shared" si="22"/>
        <v>1826.7</v>
      </c>
      <c r="GA7" s="89">
        <v>299.5</v>
      </c>
      <c r="GB7" s="7">
        <v>53.7</v>
      </c>
      <c r="GC7" s="7">
        <v>28.5</v>
      </c>
      <c r="GD7" s="58">
        <f>SUM(GA7:GC7)</f>
        <v>381.7</v>
      </c>
      <c r="GF7" s="89">
        <v>352.2</v>
      </c>
      <c r="GG7" s="7">
        <v>53.9</v>
      </c>
      <c r="GH7" s="7">
        <v>44.2</v>
      </c>
      <c r="GI7" s="58">
        <f>SUM(GF7:GH7)</f>
        <v>450.29999999999995</v>
      </c>
      <c r="GK7" s="89">
        <v>651.79999999999995</v>
      </c>
      <c r="GL7" s="7">
        <v>107.6</v>
      </c>
      <c r="GM7" s="7">
        <v>72.599999999999994</v>
      </c>
      <c r="GN7" s="58">
        <f>SUM(GK7:GM7)</f>
        <v>832</v>
      </c>
      <c r="GP7" s="89">
        <v>396</v>
      </c>
      <c r="GQ7" s="7">
        <v>50.7</v>
      </c>
      <c r="GR7" s="7">
        <v>46</v>
      </c>
      <c r="GS7" s="58">
        <f>SUM(GP7:GR7)</f>
        <v>492.7</v>
      </c>
      <c r="GU7" s="89">
        <v>1047.8</v>
      </c>
      <c r="GV7" s="7">
        <v>158.19999999999999</v>
      </c>
      <c r="GW7" s="7">
        <v>118.7</v>
      </c>
      <c r="GX7" s="58">
        <f>SUM(GU7:GW7)</f>
        <v>1324.7</v>
      </c>
      <c r="GZ7" s="89">
        <v>488.40000000000003</v>
      </c>
      <c r="HA7" s="7">
        <v>68.800000000000011</v>
      </c>
      <c r="HB7" s="7">
        <v>65.5</v>
      </c>
      <c r="HC7" s="58">
        <f>SUM(GZ7:HB7)</f>
        <v>622.70000000000005</v>
      </c>
      <c r="HE7" s="89">
        <v>1536.1999999999998</v>
      </c>
      <c r="HF7" s="7">
        <v>227</v>
      </c>
      <c r="HG7" s="7">
        <v>184.3</v>
      </c>
      <c r="HH7" s="58">
        <f>SUM(HE7:HG7)</f>
        <v>1947.4999999999998</v>
      </c>
      <c r="HJ7" s="89">
        <v>341.1</v>
      </c>
      <c r="HK7" s="7">
        <v>39.4</v>
      </c>
      <c r="HL7" s="7">
        <v>32</v>
      </c>
      <c r="HM7" s="58">
        <f>SUM(HJ7:HL7)</f>
        <v>412.5</v>
      </c>
      <c r="HO7" s="89">
        <v>382.5</v>
      </c>
      <c r="HP7" s="7">
        <v>61.6</v>
      </c>
      <c r="HQ7" s="7">
        <v>42.8</v>
      </c>
      <c r="HR7" s="58">
        <f>SUM(HO7:HQ7)</f>
        <v>486.90000000000003</v>
      </c>
      <c r="HT7" s="89">
        <v>723.7</v>
      </c>
      <c r="HU7" s="7">
        <v>101</v>
      </c>
      <c r="HV7" s="7">
        <v>74.8</v>
      </c>
      <c r="HW7" s="58">
        <f>SUM(HT7:HV7)</f>
        <v>899.5</v>
      </c>
    </row>
    <row r="8" spans="1:231" ht="16" customHeight="1" x14ac:dyDescent="0.3">
      <c r="A8" s="402" t="s">
        <v>172</v>
      </c>
      <c r="B8" s="28"/>
      <c r="C8" s="86">
        <v>163.1</v>
      </c>
      <c r="D8" s="7">
        <v>23.9</v>
      </c>
      <c r="E8" s="7">
        <v>27.1</v>
      </c>
      <c r="F8" s="58">
        <f>SUM(C8:E8)</f>
        <v>214.1</v>
      </c>
      <c r="G8" s="28"/>
      <c r="H8" s="86">
        <v>150.9</v>
      </c>
      <c r="I8" s="7">
        <v>34.6</v>
      </c>
      <c r="J8" s="7">
        <v>15.5</v>
      </c>
      <c r="K8" s="58">
        <f>SUM(H8:J8)</f>
        <v>201</v>
      </c>
      <c r="M8" s="86">
        <v>177.3</v>
      </c>
      <c r="N8" s="7">
        <v>40</v>
      </c>
      <c r="O8" s="7">
        <v>16.5</v>
      </c>
      <c r="P8" s="58">
        <f>SUM(M8:O8)</f>
        <v>233.8</v>
      </c>
      <c r="R8" s="86">
        <v>208.1</v>
      </c>
      <c r="S8" s="7">
        <v>75</v>
      </c>
      <c r="T8" s="7">
        <v>27.6</v>
      </c>
      <c r="U8" s="58">
        <f>SUM(R8:T8)</f>
        <v>310.70000000000005</v>
      </c>
      <c r="W8" s="86">
        <f t="shared" si="0"/>
        <v>699.40000000000009</v>
      </c>
      <c r="X8" s="7">
        <f t="shared" si="0"/>
        <v>173.5</v>
      </c>
      <c r="Y8" s="7">
        <f>E8+O8+T8+J8</f>
        <v>86.7</v>
      </c>
      <c r="Z8" s="58">
        <f>SUM(W8:Y8)</f>
        <v>959.60000000000014</v>
      </c>
      <c r="AB8" s="86">
        <v>140.4</v>
      </c>
      <c r="AC8" s="7">
        <v>26.4</v>
      </c>
      <c r="AD8" s="7">
        <v>23.9</v>
      </c>
      <c r="AE8" s="58">
        <v>190.70000000000002</v>
      </c>
      <c r="AG8" s="86">
        <v>170</v>
      </c>
      <c r="AH8" s="7">
        <v>33.1</v>
      </c>
      <c r="AI8" s="7">
        <v>33.1</v>
      </c>
      <c r="AJ8" s="58">
        <f>SUM(AG8:AI8)</f>
        <v>236.2</v>
      </c>
      <c r="AL8" s="86">
        <v>181.6</v>
      </c>
      <c r="AM8" s="7">
        <v>41.6</v>
      </c>
      <c r="AN8" s="7">
        <v>14.8</v>
      </c>
      <c r="AO8" s="58">
        <v>238</v>
      </c>
      <c r="AQ8" s="86">
        <v>250.9</v>
      </c>
      <c r="AR8" s="7">
        <v>80.8</v>
      </c>
      <c r="AS8" s="7">
        <v>32.799999999999997</v>
      </c>
      <c r="AT8" s="58">
        <f>SUM(AQ8:AS8)</f>
        <v>364.5</v>
      </c>
      <c r="AU8" s="6"/>
      <c r="AV8" s="86">
        <v>742.9</v>
      </c>
      <c r="AW8" s="7">
        <v>181.9</v>
      </c>
      <c r="AX8" s="7">
        <v>104.6</v>
      </c>
      <c r="AY8" s="58">
        <f>SUM(AV8:AX8)</f>
        <v>1029.3999999999999</v>
      </c>
      <c r="BA8" s="86">
        <v>146.5</v>
      </c>
      <c r="BB8" s="7">
        <v>21.6</v>
      </c>
      <c r="BC8" s="7">
        <v>14</v>
      </c>
      <c r="BD8" s="58">
        <f>SUM(BA8:BC8)</f>
        <v>182.1</v>
      </c>
      <c r="BF8" s="86">
        <v>75.5</v>
      </c>
      <c r="BG8" s="7">
        <v>24</v>
      </c>
      <c r="BH8" s="7">
        <v>13.3</v>
      </c>
      <c r="BI8" s="58">
        <f t="shared" si="1"/>
        <v>112.8</v>
      </c>
      <c r="BK8" s="86">
        <v>123.8</v>
      </c>
      <c r="BL8" s="7">
        <v>24</v>
      </c>
      <c r="BM8" s="7">
        <v>7.7</v>
      </c>
      <c r="BN8" s="58">
        <f t="shared" si="2"/>
        <v>155.5</v>
      </c>
      <c r="BP8" s="86">
        <v>244.1</v>
      </c>
      <c r="BQ8" s="7">
        <v>55.9</v>
      </c>
      <c r="BR8" s="7">
        <v>19.3</v>
      </c>
      <c r="BS8" s="58">
        <f t="shared" si="3"/>
        <v>319.3</v>
      </c>
      <c r="BU8" s="86">
        <v>589.9</v>
      </c>
      <c r="BV8" s="7">
        <v>125.5</v>
      </c>
      <c r="BW8" s="7">
        <v>54.3</v>
      </c>
      <c r="BX8" s="58">
        <f t="shared" si="4"/>
        <v>769.69999999999993</v>
      </c>
      <c r="BZ8" s="86">
        <v>133.4</v>
      </c>
      <c r="CA8" s="7">
        <v>22.3</v>
      </c>
      <c r="CB8" s="7">
        <v>10.7</v>
      </c>
      <c r="CC8" s="58">
        <f>SUM(BZ8:CB8)</f>
        <v>166.4</v>
      </c>
      <c r="CE8" s="86">
        <v>239.6</v>
      </c>
      <c r="CF8" s="7">
        <v>33</v>
      </c>
      <c r="CG8" s="7">
        <v>9.6</v>
      </c>
      <c r="CH8" s="58">
        <f t="shared" si="5"/>
        <v>282.20000000000005</v>
      </c>
      <c r="CJ8" s="86">
        <v>373</v>
      </c>
      <c r="CK8" s="7">
        <v>55.3</v>
      </c>
      <c r="CL8" s="7">
        <v>20.3</v>
      </c>
      <c r="CM8" s="58">
        <f t="shared" si="6"/>
        <v>448.6</v>
      </c>
      <c r="CO8" s="86">
        <v>267.8</v>
      </c>
      <c r="CP8" s="7">
        <v>38.4</v>
      </c>
      <c r="CQ8" s="7">
        <v>23.9</v>
      </c>
      <c r="CR8" s="58">
        <f t="shared" si="7"/>
        <v>330.09999999999997</v>
      </c>
      <c r="CT8" s="86">
        <v>640.79999999999995</v>
      </c>
      <c r="CU8" s="7">
        <v>93.7</v>
      </c>
      <c r="CV8" s="7">
        <v>44.2</v>
      </c>
      <c r="CW8" s="58">
        <f t="shared" si="8"/>
        <v>778.7</v>
      </c>
      <c r="CY8" s="86">
        <v>470.2</v>
      </c>
      <c r="CZ8" s="7">
        <v>75.100000000000023</v>
      </c>
      <c r="DA8" s="7">
        <v>26.4</v>
      </c>
      <c r="DB8" s="58">
        <f t="shared" si="9"/>
        <v>571.69999999999993</v>
      </c>
      <c r="DD8" s="86">
        <v>1110.9000000000001</v>
      </c>
      <c r="DE8" s="7">
        <v>168.8</v>
      </c>
      <c r="DF8" s="7">
        <v>70.5</v>
      </c>
      <c r="DG8" s="58">
        <f t="shared" si="10"/>
        <v>1350.2</v>
      </c>
      <c r="DI8" s="86">
        <v>241.3</v>
      </c>
      <c r="DJ8" s="7">
        <v>28.8</v>
      </c>
      <c r="DK8" s="7">
        <v>18.8</v>
      </c>
      <c r="DL8" s="58">
        <f>SUM(DI8:DK8)</f>
        <v>288.90000000000003</v>
      </c>
      <c r="DN8" s="86">
        <v>308.89999999999998</v>
      </c>
      <c r="DO8" s="7">
        <v>45.5</v>
      </c>
      <c r="DP8" s="7">
        <v>12.9</v>
      </c>
      <c r="DQ8" s="58">
        <f t="shared" si="11"/>
        <v>367.29999999999995</v>
      </c>
      <c r="DS8" s="86">
        <v>550.29999999999995</v>
      </c>
      <c r="DT8" s="7">
        <v>74.3</v>
      </c>
      <c r="DU8" s="7">
        <v>31.7</v>
      </c>
      <c r="DV8" s="58">
        <f t="shared" si="12"/>
        <v>656.3</v>
      </c>
      <c r="DX8" s="86">
        <v>222.8</v>
      </c>
      <c r="DY8" s="7">
        <v>28</v>
      </c>
      <c r="DZ8" s="7">
        <v>12.4</v>
      </c>
      <c r="EA8" s="58">
        <f t="shared" si="13"/>
        <v>263.2</v>
      </c>
      <c r="EC8" s="86">
        <v>773.1</v>
      </c>
      <c r="ED8" s="7">
        <v>102.3</v>
      </c>
      <c r="EE8" s="7">
        <v>44.1</v>
      </c>
      <c r="EF8" s="58">
        <f t="shared" si="14"/>
        <v>919.5</v>
      </c>
      <c r="EH8" s="89">
        <v>214</v>
      </c>
      <c r="EI8" s="7">
        <v>39.799999999999997</v>
      </c>
      <c r="EJ8" s="7">
        <v>14.5</v>
      </c>
      <c r="EK8" s="58">
        <f t="shared" si="15"/>
        <v>268.3</v>
      </c>
      <c r="EM8" s="89">
        <v>987.1</v>
      </c>
      <c r="EN8" s="7">
        <v>142.1</v>
      </c>
      <c r="EO8" s="7">
        <v>58.6</v>
      </c>
      <c r="EP8" s="58">
        <f t="shared" si="16"/>
        <v>1187.8</v>
      </c>
      <c r="ER8" s="89">
        <v>118.8</v>
      </c>
      <c r="ES8" s="7">
        <v>13.6</v>
      </c>
      <c r="ET8" s="7">
        <v>10.4</v>
      </c>
      <c r="EU8" s="58">
        <f>SUM(ER8:ET8)</f>
        <v>142.80000000000001</v>
      </c>
      <c r="EW8" s="89">
        <v>163.5</v>
      </c>
      <c r="EX8" s="7">
        <v>18</v>
      </c>
      <c r="EY8" s="7">
        <v>10.4</v>
      </c>
      <c r="EZ8" s="58">
        <f t="shared" si="17"/>
        <v>191.9</v>
      </c>
      <c r="FB8" s="89">
        <v>282.39999999999998</v>
      </c>
      <c r="FC8" s="7">
        <v>31.6</v>
      </c>
      <c r="FD8" s="7">
        <v>20.8</v>
      </c>
      <c r="FE8" s="58">
        <f t="shared" si="18"/>
        <v>334.8</v>
      </c>
      <c r="FG8" s="89">
        <v>136.19999999999999</v>
      </c>
      <c r="FH8" s="7">
        <v>20.8</v>
      </c>
      <c r="FI8" s="7">
        <v>19.3</v>
      </c>
      <c r="FJ8" s="58">
        <f t="shared" si="19"/>
        <v>176.3</v>
      </c>
      <c r="FL8" s="89">
        <v>418.4</v>
      </c>
      <c r="FM8" s="7">
        <v>52.4</v>
      </c>
      <c r="FN8" s="7">
        <v>40.200000000000003</v>
      </c>
      <c r="FO8" s="58">
        <f t="shared" si="20"/>
        <v>510.99999999999994</v>
      </c>
      <c r="FQ8" s="89">
        <v>138.1</v>
      </c>
      <c r="FR8" s="7">
        <v>30.9</v>
      </c>
      <c r="FS8" s="7">
        <v>15</v>
      </c>
      <c r="FT8" s="58">
        <f t="shared" si="21"/>
        <v>184</v>
      </c>
      <c r="FV8" s="89">
        <v>556.5</v>
      </c>
      <c r="FW8" s="7">
        <v>83.3</v>
      </c>
      <c r="FX8" s="7">
        <v>55.2</v>
      </c>
      <c r="FY8" s="58">
        <f t="shared" si="22"/>
        <v>695</v>
      </c>
      <c r="GA8" s="89">
        <v>111.1</v>
      </c>
      <c r="GB8" s="7">
        <v>15.6</v>
      </c>
      <c r="GC8" s="7">
        <v>14.9</v>
      </c>
      <c r="GD8" s="58">
        <f>SUM(GA8:GC8)</f>
        <v>141.6</v>
      </c>
      <c r="GF8" s="89">
        <v>132.30000000000001</v>
      </c>
      <c r="GG8" s="7">
        <v>19.2</v>
      </c>
      <c r="GH8" s="7">
        <v>11.7</v>
      </c>
      <c r="GI8" s="58">
        <f>SUM(GF8:GH8)</f>
        <v>163.19999999999999</v>
      </c>
      <c r="GK8" s="89">
        <v>243.4</v>
      </c>
      <c r="GL8" s="7">
        <v>34.700000000000003</v>
      </c>
      <c r="GM8" s="7">
        <v>26.7</v>
      </c>
      <c r="GN8" s="58">
        <f>SUM(GK8:GM8)</f>
        <v>304.8</v>
      </c>
      <c r="GP8" s="89">
        <v>138.5</v>
      </c>
      <c r="GQ8" s="7">
        <v>20.2</v>
      </c>
      <c r="GR8" s="7">
        <v>10.8</v>
      </c>
      <c r="GS8" s="58">
        <f>SUM(GP8:GR8)</f>
        <v>169.5</v>
      </c>
      <c r="GU8" s="89">
        <v>381.9</v>
      </c>
      <c r="GV8" s="7">
        <v>54.9</v>
      </c>
      <c r="GW8" s="7">
        <v>37.5</v>
      </c>
      <c r="GX8" s="58">
        <f>SUM(GU8:GW8)</f>
        <v>474.29999999999995</v>
      </c>
      <c r="GZ8" s="89">
        <v>182.8</v>
      </c>
      <c r="HA8" s="7">
        <v>36.6</v>
      </c>
      <c r="HB8" s="7">
        <v>28.1</v>
      </c>
      <c r="HC8" s="58">
        <f>SUM(GZ8:HB8)</f>
        <v>247.5</v>
      </c>
      <c r="HE8" s="89">
        <v>564.70000000000005</v>
      </c>
      <c r="HF8" s="7">
        <v>91.5</v>
      </c>
      <c r="HG8" s="7">
        <v>65.599999999999994</v>
      </c>
      <c r="HH8" s="58">
        <f>SUM(HE8:HG8)</f>
        <v>721.80000000000007</v>
      </c>
      <c r="HJ8" s="89">
        <v>115.4</v>
      </c>
      <c r="HK8" s="7">
        <v>18</v>
      </c>
      <c r="HL8" s="7">
        <v>24</v>
      </c>
      <c r="HM8" s="58">
        <f>SUM(HJ8:HL8)</f>
        <v>157.4</v>
      </c>
      <c r="HO8" s="89">
        <v>170.9</v>
      </c>
      <c r="HP8" s="7">
        <v>23.7</v>
      </c>
      <c r="HQ8" s="7">
        <v>12.4</v>
      </c>
      <c r="HR8" s="58">
        <f>SUM(HO8:HQ8)</f>
        <v>207</v>
      </c>
      <c r="HT8" s="89">
        <v>286.5</v>
      </c>
      <c r="HU8" s="7">
        <v>41.7</v>
      </c>
      <c r="HV8" s="7">
        <v>36.299999999999997</v>
      </c>
      <c r="HW8" s="58">
        <f>SUM(HT8:HV8)</f>
        <v>364.5</v>
      </c>
    </row>
    <row r="9" spans="1:231" ht="16" customHeight="1" x14ac:dyDescent="0.3">
      <c r="A9" s="402" t="s">
        <v>173</v>
      </c>
      <c r="B9" s="28"/>
      <c r="C9" s="86">
        <f>36.7</f>
        <v>36.700000000000003</v>
      </c>
      <c r="D9" s="7">
        <v>36.9</v>
      </c>
      <c r="E9" s="7">
        <v>23.4</v>
      </c>
      <c r="F9" s="58">
        <f>SUM(C9:E9)</f>
        <v>97</v>
      </c>
      <c r="G9" s="28"/>
      <c r="H9" s="86">
        <f>40.1</f>
        <v>40.1</v>
      </c>
      <c r="I9" s="7">
        <v>42.8</v>
      </c>
      <c r="J9" s="7">
        <v>27.3</v>
      </c>
      <c r="K9" s="58">
        <f>SUM(H9:J9)</f>
        <v>110.2</v>
      </c>
      <c r="M9" s="86">
        <v>35.299999999999997</v>
      </c>
      <c r="N9" s="7">
        <v>44.3</v>
      </c>
      <c r="O9" s="7">
        <v>23.4</v>
      </c>
      <c r="P9" s="58">
        <f>SUM(M9:O9)</f>
        <v>103</v>
      </c>
      <c r="R9" s="86">
        <v>51</v>
      </c>
      <c r="S9" s="7">
        <v>63.3</v>
      </c>
      <c r="T9" s="7">
        <v>23.7</v>
      </c>
      <c r="U9" s="58">
        <f>SUM(R9:T9)</f>
        <v>138</v>
      </c>
      <c r="W9" s="86">
        <f t="shared" si="0"/>
        <v>163.10000000000002</v>
      </c>
      <c r="X9" s="7">
        <f t="shared" si="0"/>
        <v>187.29999999999998</v>
      </c>
      <c r="Y9" s="7">
        <f>E9+O9+T9+J9</f>
        <v>97.8</v>
      </c>
      <c r="Z9" s="58">
        <f>SUM(W9:Y9)</f>
        <v>448.2</v>
      </c>
      <c r="AB9" s="86">
        <v>36.400000000000006</v>
      </c>
      <c r="AC9" s="7">
        <v>38.799999999999997</v>
      </c>
      <c r="AD9" s="7">
        <v>26.4</v>
      </c>
      <c r="AE9" s="58">
        <v>101.6</v>
      </c>
      <c r="AG9" s="86">
        <v>40</v>
      </c>
      <c r="AH9" s="7">
        <v>42.5</v>
      </c>
      <c r="AI9" s="7">
        <v>28.5</v>
      </c>
      <c r="AJ9" s="58">
        <f>SUM(AG9:AI9)</f>
        <v>111</v>
      </c>
      <c r="AL9" s="86">
        <v>47.7</v>
      </c>
      <c r="AM9" s="7">
        <v>40.499999999999993</v>
      </c>
      <c r="AN9" s="7">
        <v>29.6</v>
      </c>
      <c r="AO9" s="58">
        <v>117.79999999999998</v>
      </c>
      <c r="AQ9" s="86">
        <v>56.7</v>
      </c>
      <c r="AR9" s="7">
        <v>65.8</v>
      </c>
      <c r="AS9" s="7">
        <v>30.2</v>
      </c>
      <c r="AT9" s="58">
        <f>SUM(AQ9:AS9)</f>
        <v>152.69999999999999</v>
      </c>
      <c r="AU9" s="6"/>
      <c r="AV9" s="86">
        <v>180.8</v>
      </c>
      <c r="AW9" s="7">
        <v>187.6</v>
      </c>
      <c r="AX9" s="7">
        <v>114.7</v>
      </c>
      <c r="AY9" s="58">
        <f>SUM(AV9:AX9)</f>
        <v>483.09999999999997</v>
      </c>
      <c r="BA9" s="86">
        <v>38.800000000000004</v>
      </c>
      <c r="BB9" s="7">
        <v>40.199999999999996</v>
      </c>
      <c r="BC9" s="7">
        <v>25.4</v>
      </c>
      <c r="BD9" s="58">
        <f>SUM(BA9:BC9)</f>
        <v>104.4</v>
      </c>
      <c r="BF9" s="86">
        <v>33.4</v>
      </c>
      <c r="BG9" s="7">
        <v>36.6</v>
      </c>
      <c r="BH9" s="7">
        <v>30.1</v>
      </c>
      <c r="BI9" s="58">
        <f t="shared" si="1"/>
        <v>100.1</v>
      </c>
      <c r="BK9" s="86">
        <v>38.6</v>
      </c>
      <c r="BL9" s="7">
        <v>37.700000000000003</v>
      </c>
      <c r="BM9" s="7">
        <v>28.3</v>
      </c>
      <c r="BN9" s="58">
        <f t="shared" si="2"/>
        <v>104.60000000000001</v>
      </c>
      <c r="BP9" s="86">
        <v>56</v>
      </c>
      <c r="BQ9" s="7">
        <v>56.4</v>
      </c>
      <c r="BR9" s="7">
        <v>29.5</v>
      </c>
      <c r="BS9" s="58">
        <f t="shared" si="3"/>
        <v>141.9</v>
      </c>
      <c r="BU9" s="86">
        <v>166.8</v>
      </c>
      <c r="BV9" s="7">
        <v>170.8</v>
      </c>
      <c r="BW9" s="7">
        <v>113.2</v>
      </c>
      <c r="BX9" s="58">
        <f t="shared" si="4"/>
        <v>450.8</v>
      </c>
      <c r="BZ9" s="86">
        <v>37.299999999999997</v>
      </c>
      <c r="CA9" s="7">
        <v>44.5</v>
      </c>
      <c r="CB9" s="7">
        <v>29.6</v>
      </c>
      <c r="CC9" s="58">
        <f>SUM(BZ9:CB9)</f>
        <v>111.4</v>
      </c>
      <c r="CE9" s="86">
        <v>44.6</v>
      </c>
      <c r="CF9" s="7">
        <v>45.4</v>
      </c>
      <c r="CG9" s="7">
        <v>34.200000000000003</v>
      </c>
      <c r="CH9" s="58">
        <f t="shared" si="5"/>
        <v>124.2</v>
      </c>
      <c r="CJ9" s="86">
        <v>81.900000000000006</v>
      </c>
      <c r="CK9" s="7">
        <v>89.9</v>
      </c>
      <c r="CL9" s="7">
        <v>63.8</v>
      </c>
      <c r="CM9" s="58">
        <f t="shared" si="6"/>
        <v>235.60000000000002</v>
      </c>
      <c r="CO9" s="86">
        <v>46.5</v>
      </c>
      <c r="CP9" s="7">
        <v>43.2</v>
      </c>
      <c r="CQ9" s="7">
        <v>30.2</v>
      </c>
      <c r="CR9" s="58">
        <f t="shared" si="7"/>
        <v>119.9</v>
      </c>
      <c r="CT9" s="86">
        <v>128.4</v>
      </c>
      <c r="CU9" s="7">
        <v>133.1</v>
      </c>
      <c r="CV9" s="7">
        <v>94</v>
      </c>
      <c r="CW9" s="58">
        <f t="shared" si="8"/>
        <v>355.5</v>
      </c>
      <c r="CY9" s="86">
        <v>65.2</v>
      </c>
      <c r="CZ9" s="7">
        <v>57.799999999999983</v>
      </c>
      <c r="DA9" s="7">
        <v>33.5</v>
      </c>
      <c r="DB9" s="58">
        <f t="shared" si="9"/>
        <v>156.5</v>
      </c>
      <c r="DD9" s="86">
        <v>193.7</v>
      </c>
      <c r="DE9" s="7">
        <v>190.9</v>
      </c>
      <c r="DF9" s="7">
        <v>127.5</v>
      </c>
      <c r="DG9" s="58">
        <f t="shared" si="10"/>
        <v>512.1</v>
      </c>
      <c r="DI9" s="86">
        <v>47.3</v>
      </c>
      <c r="DJ9" s="7">
        <v>43.7</v>
      </c>
      <c r="DK9" s="7">
        <v>29.3</v>
      </c>
      <c r="DL9" s="58">
        <f>SUM(DI9:DK9)</f>
        <v>120.3</v>
      </c>
      <c r="DN9" s="86">
        <v>53.1</v>
      </c>
      <c r="DO9" s="7">
        <v>43.5</v>
      </c>
      <c r="DP9" s="7">
        <v>30.9</v>
      </c>
      <c r="DQ9" s="58">
        <f t="shared" si="11"/>
        <v>127.5</v>
      </c>
      <c r="DS9" s="86">
        <v>100.3</v>
      </c>
      <c r="DT9" s="7">
        <v>87.1</v>
      </c>
      <c r="DU9" s="7">
        <v>60.2</v>
      </c>
      <c r="DV9" s="58">
        <f t="shared" si="12"/>
        <v>247.59999999999997</v>
      </c>
      <c r="DX9" s="86">
        <v>47.9</v>
      </c>
      <c r="DY9" s="7">
        <v>39.700000000000003</v>
      </c>
      <c r="DZ9" s="7">
        <v>29.2</v>
      </c>
      <c r="EA9" s="58">
        <f t="shared" si="13"/>
        <v>116.8</v>
      </c>
      <c r="EC9" s="86">
        <v>148.30000000000001</v>
      </c>
      <c r="ED9" s="7">
        <v>126.9</v>
      </c>
      <c r="EE9" s="7">
        <v>89.4</v>
      </c>
      <c r="EF9" s="58">
        <f t="shared" si="14"/>
        <v>364.6</v>
      </c>
      <c r="EH9" s="86">
        <v>50</v>
      </c>
      <c r="EI9" s="7">
        <v>50.7</v>
      </c>
      <c r="EJ9" s="7">
        <v>30.3</v>
      </c>
      <c r="EK9" s="58">
        <f t="shared" si="15"/>
        <v>131</v>
      </c>
      <c r="EM9" s="86">
        <v>198.1</v>
      </c>
      <c r="EN9" s="7">
        <v>177.7</v>
      </c>
      <c r="EO9" s="7">
        <v>119.7</v>
      </c>
      <c r="EP9" s="58">
        <f t="shared" si="16"/>
        <v>495.49999999999994</v>
      </c>
      <c r="ER9" s="86">
        <v>33</v>
      </c>
      <c r="ES9" s="7">
        <v>42.2</v>
      </c>
      <c r="ET9" s="7">
        <v>26.7</v>
      </c>
      <c r="EU9" s="58">
        <f>SUM(ER9:ET9)</f>
        <v>101.9</v>
      </c>
      <c r="EW9" s="86">
        <v>38.4</v>
      </c>
      <c r="EX9" s="7">
        <v>41.8</v>
      </c>
      <c r="EY9" s="7">
        <v>30.1</v>
      </c>
      <c r="EZ9" s="58">
        <f t="shared" si="17"/>
        <v>110.29999999999998</v>
      </c>
      <c r="FB9" s="86">
        <v>71.8</v>
      </c>
      <c r="FC9" s="7">
        <v>83.8</v>
      </c>
      <c r="FD9" s="7">
        <v>56.4</v>
      </c>
      <c r="FE9" s="58">
        <f t="shared" si="18"/>
        <v>212</v>
      </c>
      <c r="FG9" s="86">
        <v>31.2</v>
      </c>
      <c r="FH9" s="7">
        <v>39.1</v>
      </c>
      <c r="FI9" s="7">
        <v>27</v>
      </c>
      <c r="FJ9" s="58">
        <f t="shared" si="19"/>
        <v>97.3</v>
      </c>
      <c r="FL9" s="86">
        <v>103.1</v>
      </c>
      <c r="FM9" s="7">
        <v>122.9</v>
      </c>
      <c r="FN9" s="7">
        <v>83.3</v>
      </c>
      <c r="FO9" s="58">
        <f t="shared" si="20"/>
        <v>309.3</v>
      </c>
      <c r="FQ9" s="86">
        <v>47.5</v>
      </c>
      <c r="FR9" s="7">
        <v>50.9</v>
      </c>
      <c r="FS9" s="7">
        <v>28.8</v>
      </c>
      <c r="FT9" s="58">
        <f t="shared" si="21"/>
        <v>127.2</v>
      </c>
      <c r="FV9" s="86">
        <v>150</v>
      </c>
      <c r="FW9" s="7">
        <v>174.2</v>
      </c>
      <c r="FX9" s="7">
        <v>112.5</v>
      </c>
      <c r="FY9" s="58">
        <f t="shared" si="22"/>
        <v>436.7</v>
      </c>
      <c r="GA9" s="86">
        <v>35.4</v>
      </c>
      <c r="GB9" s="7">
        <v>43.6</v>
      </c>
      <c r="GC9" s="7">
        <v>24.1</v>
      </c>
      <c r="GD9" s="58">
        <f>SUM(GA9:GC9)</f>
        <v>103.1</v>
      </c>
      <c r="GF9" s="86">
        <v>38.700000000000003</v>
      </c>
      <c r="GG9" s="7">
        <v>40.6</v>
      </c>
      <c r="GH9" s="7">
        <v>26.4</v>
      </c>
      <c r="GI9" s="58">
        <f>SUM(GF9:GH9)</f>
        <v>105.70000000000002</v>
      </c>
      <c r="GK9" s="86">
        <v>74.2</v>
      </c>
      <c r="GL9" s="7">
        <v>84.2</v>
      </c>
      <c r="GM9" s="7">
        <v>50.5</v>
      </c>
      <c r="GN9" s="58">
        <f>SUM(GK9:GM9)</f>
        <v>208.9</v>
      </c>
      <c r="GP9" s="86">
        <v>38.799999999999997</v>
      </c>
      <c r="GQ9" s="7">
        <v>42</v>
      </c>
      <c r="GR9" s="7">
        <v>24.4</v>
      </c>
      <c r="GS9" s="58">
        <f>SUM(GP9:GR9)</f>
        <v>105.19999999999999</v>
      </c>
      <c r="GU9" s="86">
        <v>113</v>
      </c>
      <c r="GV9" s="7">
        <v>126.3</v>
      </c>
      <c r="GW9" s="7">
        <v>74.900000000000006</v>
      </c>
      <c r="GX9" s="58">
        <f>SUM(GU9:GW9)</f>
        <v>314.20000000000005</v>
      </c>
      <c r="GZ9" s="86">
        <v>48.8</v>
      </c>
      <c r="HA9" s="7">
        <v>51.5</v>
      </c>
      <c r="HB9" s="7">
        <v>25.299999999999997</v>
      </c>
      <c r="HC9" s="58">
        <f>SUM(GZ9:HB9)</f>
        <v>125.6</v>
      </c>
      <c r="HE9" s="86">
        <v>161.9</v>
      </c>
      <c r="HF9" s="7">
        <v>177.7</v>
      </c>
      <c r="HG9" s="7">
        <v>100.2</v>
      </c>
      <c r="HH9" s="58">
        <f>SUM(HE9:HG9)</f>
        <v>439.8</v>
      </c>
      <c r="HJ9" s="86">
        <v>39.1</v>
      </c>
      <c r="HK9" s="7">
        <v>42.5</v>
      </c>
      <c r="HL9" s="7">
        <v>22.6</v>
      </c>
      <c r="HM9" s="58">
        <f>SUM(HJ9:HL9)</f>
        <v>104.19999999999999</v>
      </c>
      <c r="HO9" s="86">
        <v>41.7</v>
      </c>
      <c r="HP9" s="7">
        <v>44.6</v>
      </c>
      <c r="HQ9" s="7">
        <v>27.9</v>
      </c>
      <c r="HR9" s="58">
        <f>SUM(HO9:HQ9)</f>
        <v>114.20000000000002</v>
      </c>
      <c r="HT9" s="86">
        <v>80.8</v>
      </c>
      <c r="HU9" s="7">
        <v>86.9</v>
      </c>
      <c r="HV9" s="7">
        <v>50.5</v>
      </c>
      <c r="HW9" s="58">
        <f>SUM(HT9:HV9)</f>
        <v>218.2</v>
      </c>
    </row>
    <row r="10" spans="1:231" ht="16" customHeight="1" x14ac:dyDescent="0.3">
      <c r="A10" s="287" t="s">
        <v>174</v>
      </c>
      <c r="C10" s="289">
        <f>SUM(C6:C9)</f>
        <v>850.00000000000011</v>
      </c>
      <c r="D10" s="288">
        <f t="shared" ref="D10:Z10" si="23">SUM(D6:D9)</f>
        <v>163.30000000000001</v>
      </c>
      <c r="E10" s="288">
        <f t="shared" si="23"/>
        <v>232.7</v>
      </c>
      <c r="F10" s="290">
        <f>SUM(F6:F9)</f>
        <v>1246</v>
      </c>
      <c r="G10" s="139"/>
      <c r="H10" s="289">
        <f t="shared" si="23"/>
        <v>991.5</v>
      </c>
      <c r="I10" s="288">
        <f t="shared" si="23"/>
        <v>199.7</v>
      </c>
      <c r="J10" s="288">
        <f t="shared" si="23"/>
        <v>253.20000000000002</v>
      </c>
      <c r="K10" s="290">
        <f t="shared" si="23"/>
        <v>1444.4</v>
      </c>
      <c r="L10" s="139"/>
      <c r="M10" s="289">
        <v>1050.6999999999998</v>
      </c>
      <c r="N10" s="288">
        <v>211.5</v>
      </c>
      <c r="O10" s="288">
        <v>246.3</v>
      </c>
      <c r="P10" s="290">
        <f t="shared" si="23"/>
        <v>1508.4999999999998</v>
      </c>
      <c r="Q10" s="139">
        <f t="shared" si="23"/>
        <v>0</v>
      </c>
      <c r="R10" s="289">
        <f t="shared" si="23"/>
        <v>1150.5</v>
      </c>
      <c r="S10" s="288">
        <f t="shared" si="23"/>
        <v>313.39999999999998</v>
      </c>
      <c r="T10" s="288">
        <f t="shared" si="23"/>
        <v>287.8</v>
      </c>
      <c r="U10" s="290">
        <f t="shared" si="23"/>
        <v>1751.7</v>
      </c>
      <c r="V10" s="139"/>
      <c r="W10" s="289">
        <f t="shared" si="23"/>
        <v>4042.7</v>
      </c>
      <c r="X10" s="288">
        <f t="shared" si="23"/>
        <v>887.9</v>
      </c>
      <c r="Y10" s="288">
        <f t="shared" si="23"/>
        <v>1020</v>
      </c>
      <c r="Z10" s="290">
        <f t="shared" si="23"/>
        <v>5950.5999999999995</v>
      </c>
      <c r="AA10" s="139"/>
      <c r="AB10" s="289">
        <f>SUM(AB6:AB9)</f>
        <v>937.09999999999991</v>
      </c>
      <c r="AC10" s="288">
        <f t="shared" ref="AC10:AE10" si="24">SUM(AC6:AC9)</f>
        <v>183.79999999999995</v>
      </c>
      <c r="AD10" s="288">
        <f t="shared" si="24"/>
        <v>251.10000000000002</v>
      </c>
      <c r="AE10" s="290">
        <f t="shared" si="24"/>
        <v>1372</v>
      </c>
      <c r="AF10" s="139"/>
      <c r="AG10" s="289">
        <f t="shared" ref="AG10:AJ10" si="25">SUM(AG6:AG9)</f>
        <v>1081.0999999999999</v>
      </c>
      <c r="AH10" s="288">
        <f t="shared" si="25"/>
        <v>206</v>
      </c>
      <c r="AI10" s="288">
        <f t="shared" si="25"/>
        <v>289</v>
      </c>
      <c r="AJ10" s="290">
        <f t="shared" si="25"/>
        <v>1576.1</v>
      </c>
      <c r="AK10" s="139"/>
      <c r="AL10" s="289">
        <v>1082.3999999999999</v>
      </c>
      <c r="AM10" s="288">
        <v>209.1</v>
      </c>
      <c r="AN10" s="288">
        <v>257.90000000000003</v>
      </c>
      <c r="AO10" s="290">
        <f>SUM(AO6:AO9)</f>
        <v>1549.4</v>
      </c>
      <c r="AP10" s="139"/>
      <c r="AQ10" s="289">
        <v>1271.5999999999999</v>
      </c>
      <c r="AR10" s="288">
        <v>329.6</v>
      </c>
      <c r="AS10" s="288">
        <v>301.39999999999998</v>
      </c>
      <c r="AT10" s="290">
        <f t="shared" ref="AT10" si="26">SUM(AT6:AT9)</f>
        <v>1902.6000000000001</v>
      </c>
      <c r="AU10" s="7"/>
      <c r="AV10" s="289">
        <v>4372.2</v>
      </c>
      <c r="AW10" s="288">
        <v>928.5</v>
      </c>
      <c r="AX10" s="288">
        <v>1099.4000000000001</v>
      </c>
      <c r="AY10" s="290">
        <f t="shared" ref="AY10" si="27">SUM(AY6:AY9)</f>
        <v>6400.1</v>
      </c>
      <c r="AZ10" s="6"/>
      <c r="BA10" s="289">
        <f>SUM(BA6:BA9)</f>
        <v>925.19999999999993</v>
      </c>
      <c r="BB10" s="288">
        <f t="shared" ref="BB10:BD10" si="28">SUM(BB6:BB9)</f>
        <v>187.5</v>
      </c>
      <c r="BC10" s="288">
        <f t="shared" si="28"/>
        <v>207.70000000000002</v>
      </c>
      <c r="BD10" s="290">
        <f t="shared" si="28"/>
        <v>1320.4</v>
      </c>
      <c r="BE10" s="6"/>
      <c r="BF10" s="289">
        <v>785.9</v>
      </c>
      <c r="BG10" s="288">
        <v>184.9</v>
      </c>
      <c r="BH10" s="288">
        <v>198.90000000000003</v>
      </c>
      <c r="BI10" s="290">
        <f t="shared" si="1"/>
        <v>1169.7</v>
      </c>
      <c r="BJ10" s="6"/>
      <c r="BK10" s="289">
        <f>SUM(BK6:BK9)</f>
        <v>918.69999999999993</v>
      </c>
      <c r="BL10" s="288">
        <f>SUM(BL6:BL9)</f>
        <v>200.3</v>
      </c>
      <c r="BM10" s="288">
        <f>SUM(BM6:BM9)</f>
        <v>209.9</v>
      </c>
      <c r="BN10" s="290">
        <f t="shared" si="2"/>
        <v>1328.9</v>
      </c>
      <c r="BO10" s="6"/>
      <c r="BP10" s="289">
        <f>SUM(BP6:BP9)</f>
        <v>1117.0999999999999</v>
      </c>
      <c r="BQ10" s="288">
        <f>SUM(BQ6:BQ9)</f>
        <v>293</v>
      </c>
      <c r="BR10" s="288">
        <f>SUM(BR6:BR9)</f>
        <v>236.70000000000002</v>
      </c>
      <c r="BS10" s="290">
        <f t="shared" si="3"/>
        <v>1646.8</v>
      </c>
      <c r="BT10" s="6"/>
      <c r="BU10" s="289">
        <f>SUM(BU6:BU9)</f>
        <v>3746.9</v>
      </c>
      <c r="BV10" s="288">
        <f>SUM(BV6:BV9)</f>
        <v>865.7</v>
      </c>
      <c r="BW10" s="288">
        <f>SUM(BW6:BW9)</f>
        <v>853.2</v>
      </c>
      <c r="BX10" s="290">
        <f t="shared" si="4"/>
        <v>5465.8</v>
      </c>
      <c r="BY10" s="6"/>
      <c r="BZ10" s="289">
        <f>SUM(BZ6:BZ9)</f>
        <v>931.19999999999993</v>
      </c>
      <c r="CA10" s="288">
        <f t="shared" ref="CA10:CC10" si="29">SUM(CA6:CA9)</f>
        <v>193.10000000000002</v>
      </c>
      <c r="CB10" s="288">
        <f t="shared" si="29"/>
        <v>213.29999999999998</v>
      </c>
      <c r="CC10" s="290">
        <f t="shared" si="29"/>
        <v>1337.6000000000001</v>
      </c>
      <c r="CD10" s="6"/>
      <c r="CE10" s="289">
        <f>SUM(CE6:CE9)</f>
        <v>1158.1999999999998</v>
      </c>
      <c r="CF10" s="288">
        <f>SUM(CF6:CF9)</f>
        <v>229.50000000000003</v>
      </c>
      <c r="CG10" s="288">
        <f>SUM(CG6:CG9)</f>
        <v>242</v>
      </c>
      <c r="CH10" s="290">
        <f t="shared" si="5"/>
        <v>1629.6999999999998</v>
      </c>
      <c r="CI10" s="6"/>
      <c r="CJ10" s="289">
        <f>SUM(CJ6:CJ9)</f>
        <v>2089.4</v>
      </c>
      <c r="CK10" s="288">
        <f>SUM(CK6:CK9)</f>
        <v>422.6</v>
      </c>
      <c r="CL10" s="288">
        <f>SUM(CL6:CL9)</f>
        <v>455.3</v>
      </c>
      <c r="CM10" s="290">
        <f t="shared" ref="CM10:CM12" si="30">SUM(CJ10:CL10)</f>
        <v>2967.3</v>
      </c>
      <c r="CN10" s="6"/>
      <c r="CO10" s="289">
        <f>SUM(CO6:CO9)</f>
        <v>1229.3</v>
      </c>
      <c r="CP10" s="288">
        <f>SUM(CP6:CP9)</f>
        <v>231.70000000000005</v>
      </c>
      <c r="CQ10" s="288">
        <f>SUM(CQ6:CQ9)</f>
        <v>243.20000000000002</v>
      </c>
      <c r="CR10" s="290">
        <f t="shared" si="7"/>
        <v>1704.2</v>
      </c>
      <c r="CS10" s="6"/>
      <c r="CT10" s="289">
        <f>SUM(CT6:CT9)</f>
        <v>3318.7000000000003</v>
      </c>
      <c r="CU10" s="288">
        <f>SUM(CU6:CU9)</f>
        <v>654.30000000000007</v>
      </c>
      <c r="CV10" s="288">
        <f>SUM(CV6:CV9)</f>
        <v>698.5</v>
      </c>
      <c r="CW10" s="290">
        <f t="shared" si="8"/>
        <v>4671.5</v>
      </c>
      <c r="CX10" s="6"/>
      <c r="CY10" s="289">
        <f>SUM(CY6:CY9)</f>
        <v>1600.4</v>
      </c>
      <c r="CZ10" s="288">
        <f>SUM(CZ6:CZ9)</f>
        <v>322.20000000000005</v>
      </c>
      <c r="DA10" s="288">
        <f>SUM(DA6:DA9)</f>
        <v>297</v>
      </c>
      <c r="DB10" s="290">
        <f t="shared" si="9"/>
        <v>2219.6000000000004</v>
      </c>
      <c r="DC10" s="6"/>
      <c r="DD10" s="289">
        <f>SUM(DD6:DD9)</f>
        <v>4919.3</v>
      </c>
      <c r="DE10" s="288">
        <f>SUM(DE6:DE9)</f>
        <v>976.49999999999989</v>
      </c>
      <c r="DF10" s="288">
        <f>SUM(DF6:DF9)</f>
        <v>995.30000000000007</v>
      </c>
      <c r="DG10" s="290">
        <f t="shared" ref="DG10:DG12" si="31">SUM(DD10:DF10)</f>
        <v>6891.1</v>
      </c>
      <c r="DH10" s="6"/>
      <c r="DI10" s="289">
        <f>SUM(DI6:DI9)</f>
        <v>1247.8999999999999</v>
      </c>
      <c r="DJ10" s="288">
        <f t="shared" ref="DJ10:DL10" si="32">SUM(DJ6:DJ9)</f>
        <v>215.39999999999998</v>
      </c>
      <c r="DK10" s="288">
        <f t="shared" si="32"/>
        <v>241.5</v>
      </c>
      <c r="DL10" s="290">
        <f t="shared" si="32"/>
        <v>1704.8000000000002</v>
      </c>
      <c r="DM10" s="6"/>
      <c r="DN10" s="289">
        <f>SUM(DN6:DN9)</f>
        <v>1413.2999999999997</v>
      </c>
      <c r="DO10" s="288">
        <f>SUM(DO6:DO9)</f>
        <v>248.6</v>
      </c>
      <c r="DP10" s="288">
        <f>SUM(DP6:DP9)</f>
        <v>254.5</v>
      </c>
      <c r="DQ10" s="290">
        <f t="shared" si="11"/>
        <v>1916.3999999999996</v>
      </c>
      <c r="DR10" s="6"/>
      <c r="DS10" s="289">
        <f>SUM(DS6:DS9)</f>
        <v>2661.3</v>
      </c>
      <c r="DT10" s="288">
        <f>SUM(DT6:DT9)</f>
        <v>463.9</v>
      </c>
      <c r="DU10" s="288">
        <f>SUM(DU6:DU9)</f>
        <v>495.99999999999994</v>
      </c>
      <c r="DV10" s="290">
        <f t="shared" si="12"/>
        <v>3621.2000000000003</v>
      </c>
      <c r="DW10" s="6"/>
      <c r="DX10" s="289">
        <f>SUM(DX6:DX9)</f>
        <v>1313.6000000000001</v>
      </c>
      <c r="DY10" s="288">
        <f>SUM(DY6:DY9)</f>
        <v>208.3</v>
      </c>
      <c r="DZ10" s="288">
        <f>SUM(DZ6:DZ9)</f>
        <v>254.99999999999997</v>
      </c>
      <c r="EA10" s="290">
        <f t="shared" si="13"/>
        <v>1776.9</v>
      </c>
      <c r="EB10" s="6"/>
      <c r="EC10" s="289">
        <f>SUM(EC6:EC9)</f>
        <v>3974.7999999999997</v>
      </c>
      <c r="ED10" s="288">
        <f>SUM(ED6:ED9)</f>
        <v>672.3</v>
      </c>
      <c r="EE10" s="288">
        <f>SUM(EE6:EE9)</f>
        <v>751</v>
      </c>
      <c r="EF10" s="290">
        <f t="shared" si="14"/>
        <v>5398.0999999999995</v>
      </c>
      <c r="EG10" s="6"/>
      <c r="EH10" s="289">
        <f>SUM(EH6:EH9)</f>
        <v>1314.3000000000002</v>
      </c>
      <c r="EI10" s="288">
        <f>SUM(EI6:EI9)</f>
        <v>254.89999999999998</v>
      </c>
      <c r="EJ10" s="288">
        <f>SUM(EJ6:EJ9)</f>
        <v>280.8</v>
      </c>
      <c r="EK10" s="290">
        <f t="shared" si="15"/>
        <v>1850.0000000000002</v>
      </c>
      <c r="EL10" s="6"/>
      <c r="EM10" s="289">
        <f>SUM(EM6:EM9)</f>
        <v>5288.9000000000005</v>
      </c>
      <c r="EN10" s="288">
        <f>SUM(EN6:EN9)</f>
        <v>927.40000000000009</v>
      </c>
      <c r="EO10" s="288">
        <f>SUM(EO6:EO9)</f>
        <v>1031.8</v>
      </c>
      <c r="EP10" s="290">
        <f>SUM(EM10:EO10)</f>
        <v>7248.1000000000013</v>
      </c>
      <c r="EQ10" s="6"/>
      <c r="ER10" s="289">
        <f>SUM(ER6:ER9)</f>
        <v>1075.5999999999999</v>
      </c>
      <c r="ES10" s="288">
        <f t="shared" ref="ES10:ET10" si="33">SUM(ES6:ES9)</f>
        <v>182.89999999999998</v>
      </c>
      <c r="ET10" s="288">
        <f t="shared" si="33"/>
        <v>245.5</v>
      </c>
      <c r="EU10" s="290">
        <f>SUM(EU6:EU9)</f>
        <v>1504</v>
      </c>
      <c r="EV10" s="6"/>
      <c r="EW10" s="289">
        <f>SUM(EW6:EW9)</f>
        <v>1176.1000000000001</v>
      </c>
      <c r="EX10" s="288">
        <f>SUM(EX6:EX9)</f>
        <v>208.10000000000002</v>
      </c>
      <c r="EY10" s="288">
        <f>SUM(EY6:EY9)</f>
        <v>248.7</v>
      </c>
      <c r="EZ10" s="290">
        <f t="shared" si="17"/>
        <v>1632.9000000000003</v>
      </c>
      <c r="FA10" s="6"/>
      <c r="FB10" s="289">
        <f>SUM(FB6:FB9)</f>
        <v>2252.1000000000004</v>
      </c>
      <c r="FC10" s="288">
        <f>SUM(FC6:FC9)</f>
        <v>391.00000000000006</v>
      </c>
      <c r="FD10" s="288">
        <f>SUM(FD6:FD9)</f>
        <v>493.8</v>
      </c>
      <c r="FE10" s="290">
        <f>SUM(FB10:FD10)</f>
        <v>3136.9000000000005</v>
      </c>
      <c r="FF10" s="6"/>
      <c r="FG10" s="289">
        <f>SUM(FG6:FG9)</f>
        <v>1120.2</v>
      </c>
      <c r="FH10" s="288">
        <f>SUM(FH6:FH9)</f>
        <v>212.8</v>
      </c>
      <c r="FI10" s="288">
        <f>SUM(FI6:FI9)</f>
        <v>255.1</v>
      </c>
      <c r="FJ10" s="290">
        <f t="shared" si="19"/>
        <v>1588.1</v>
      </c>
      <c r="FK10" s="6"/>
      <c r="FL10" s="289">
        <f>SUM(FL6:FL9)</f>
        <v>3372.3999999999996</v>
      </c>
      <c r="FM10" s="288">
        <f>SUM(FM6:FM9)</f>
        <v>603.79999999999995</v>
      </c>
      <c r="FN10" s="288">
        <f>SUM(FN6:FN9)</f>
        <v>748.80000000000007</v>
      </c>
      <c r="FO10" s="290">
        <f t="shared" si="20"/>
        <v>4725</v>
      </c>
      <c r="FP10" s="6"/>
      <c r="FQ10" s="289">
        <f>SUM(FQ6:FQ9)</f>
        <v>1250.5999999999999</v>
      </c>
      <c r="FR10" s="288">
        <f>SUM(FR6:FR9)</f>
        <v>254.2</v>
      </c>
      <c r="FS10" s="288">
        <f>SUM(FS6:FS9)</f>
        <v>301.60000000000002</v>
      </c>
      <c r="FT10" s="290">
        <f t="shared" si="21"/>
        <v>1806.4</v>
      </c>
      <c r="FU10" s="6"/>
      <c r="FV10" s="289">
        <f>SUM(FV6:FV9)</f>
        <v>4622.1000000000004</v>
      </c>
      <c r="FW10" s="288">
        <f>SUM(FW6:FW9)</f>
        <v>858.5</v>
      </c>
      <c r="FX10" s="288">
        <f>SUM(FX6:FX9)</f>
        <v>1050.8</v>
      </c>
      <c r="FY10" s="290">
        <f t="shared" si="22"/>
        <v>6531.4000000000005</v>
      </c>
      <c r="FZ10" s="6"/>
      <c r="GA10" s="289">
        <f>SUM(GA6:GA9)</f>
        <v>1045.4000000000001</v>
      </c>
      <c r="GB10" s="288">
        <f>SUM(GB6:GB9)</f>
        <v>193.89999999999998</v>
      </c>
      <c r="GC10" s="288">
        <f>SUM(GC6:GC9)</f>
        <v>258.3</v>
      </c>
      <c r="GD10" s="290">
        <f>SUM(GD6:GD9)</f>
        <v>1497.6</v>
      </c>
      <c r="GE10" s="6"/>
      <c r="GF10" s="289">
        <f>SUM(GF6:GF9)</f>
        <v>1129.7</v>
      </c>
      <c r="GG10" s="288">
        <f>SUM(GG6:GG9)</f>
        <v>193.7</v>
      </c>
      <c r="GH10" s="288">
        <f>SUM(GH6:GH9)</f>
        <v>260.29999999999995</v>
      </c>
      <c r="GI10" s="290">
        <f>SUM(GI6:GI9)</f>
        <v>1583.7</v>
      </c>
      <c r="GJ10" s="6"/>
      <c r="GK10" s="289">
        <f>SUM(GK6:GK9)</f>
        <v>2175.2999999999997</v>
      </c>
      <c r="GL10" s="288">
        <f>SUM(GL6:GL9)</f>
        <v>387.5</v>
      </c>
      <c r="GM10" s="288">
        <f>SUM(GM6:GM9)</f>
        <v>518.5</v>
      </c>
      <c r="GN10" s="290">
        <f>SUM(GN6:GN9)</f>
        <v>3081.3000000000006</v>
      </c>
      <c r="GP10" s="289">
        <f>SUM(GP6:GP9)</f>
        <v>1178.7</v>
      </c>
      <c r="GQ10" s="288">
        <f>SUM(GQ6:GQ9)</f>
        <v>191.1</v>
      </c>
      <c r="GR10" s="288">
        <f>SUM(GR6:GR9)</f>
        <v>262.8</v>
      </c>
      <c r="GS10" s="290">
        <f>SUM(GS6:GS9)</f>
        <v>1632.6000000000001</v>
      </c>
      <c r="GT10" s="6"/>
      <c r="GU10" s="289">
        <f>SUM(GU6:GU9)</f>
        <v>3353.9</v>
      </c>
      <c r="GV10" s="288">
        <f>SUM(GV6:GV9)</f>
        <v>578.59999999999991</v>
      </c>
      <c r="GW10" s="288">
        <f>SUM(GW6:GW9)</f>
        <v>781.30000000000007</v>
      </c>
      <c r="GX10" s="290">
        <f>SUM(GX6:GX9)</f>
        <v>4713.8</v>
      </c>
      <c r="GZ10" s="289">
        <f>SUM(GZ6:GZ9)</f>
        <v>1329.3999999999999</v>
      </c>
      <c r="HA10" s="288">
        <f>SUM(HA6:HA9)</f>
        <v>249</v>
      </c>
      <c r="HB10" s="288">
        <f>SUM(HB6:HB9)</f>
        <v>297.00000000000006</v>
      </c>
      <c r="HC10" s="290">
        <f>SUM(HC6:HC9)</f>
        <v>1875.4</v>
      </c>
      <c r="HD10" s="6"/>
      <c r="HE10" s="289">
        <f>SUM(HE6:HE9)</f>
        <v>4683.1999999999989</v>
      </c>
      <c r="HF10" s="288">
        <f>SUM(HF6:HF9)</f>
        <v>827.5</v>
      </c>
      <c r="HG10" s="288">
        <f>SUM(HG6:HG9)</f>
        <v>1078.5</v>
      </c>
      <c r="HH10" s="290">
        <f>SUM(HH6:HH9)</f>
        <v>6589.2</v>
      </c>
      <c r="HJ10" s="289">
        <f>SUM(HJ6:HJ9)</f>
        <v>1098.8</v>
      </c>
      <c r="HK10" s="288">
        <f>SUM(HK6:HK9)</f>
        <v>172.6</v>
      </c>
      <c r="HL10" s="288">
        <f>SUM(HL6:HL9)</f>
        <v>269.3</v>
      </c>
      <c r="HM10" s="290">
        <f>SUM(HM6:HM9)</f>
        <v>1540.7000000000003</v>
      </c>
      <c r="HO10" s="289">
        <f>SUM(HO6:HO9)</f>
        <v>1204.8000000000002</v>
      </c>
      <c r="HP10" s="288">
        <f>SUM(HP6:HP9)</f>
        <v>223.7</v>
      </c>
      <c r="HQ10" s="288">
        <f>SUM(HQ6:HQ9)</f>
        <v>269.8</v>
      </c>
      <c r="HR10" s="290">
        <f>SUM(HR6:HR9)</f>
        <v>1698.3000000000002</v>
      </c>
      <c r="HT10" s="289">
        <f>SUM(HT6:HT9)</f>
        <v>2303.9000000000005</v>
      </c>
      <c r="HU10" s="288">
        <f>SUM(HU6:HU9)</f>
        <v>396.1</v>
      </c>
      <c r="HV10" s="288">
        <f>SUM(HV6:HV9)</f>
        <v>539</v>
      </c>
      <c r="HW10" s="290">
        <f>SUM(HW6:HW9)</f>
        <v>3239</v>
      </c>
    </row>
    <row r="11" spans="1:231" ht="16" customHeight="1" x14ac:dyDescent="0.3">
      <c r="A11" s="1" t="s">
        <v>175</v>
      </c>
      <c r="C11" s="89">
        <f>356.2</f>
        <v>356.2</v>
      </c>
      <c r="D11" s="30">
        <v>45.9</v>
      </c>
      <c r="E11" s="30">
        <v>119.6</v>
      </c>
      <c r="F11" s="168">
        <f>SUM(C11:E11)</f>
        <v>521.69999999999993</v>
      </c>
      <c r="H11" s="89">
        <f>383-2.4</f>
        <v>380.6</v>
      </c>
      <c r="I11" s="30">
        <v>15.1</v>
      </c>
      <c r="J11" s="30">
        <v>134.19999999999999</v>
      </c>
      <c r="K11" s="58">
        <f>SUM(H11:J11)</f>
        <v>529.90000000000009</v>
      </c>
      <c r="M11" s="89">
        <v>424.9</v>
      </c>
      <c r="N11" s="30">
        <v>15.4</v>
      </c>
      <c r="O11" s="30">
        <v>127.2</v>
      </c>
      <c r="P11" s="58">
        <f>SUM(M11:O11)</f>
        <v>567.5</v>
      </c>
      <c r="R11" s="89">
        <v>520.29999999999995</v>
      </c>
      <c r="S11" s="30">
        <v>35.5</v>
      </c>
      <c r="T11" s="30">
        <v>94.4</v>
      </c>
      <c r="U11" s="58">
        <f>SUM(R11:T11)</f>
        <v>650.19999999999993</v>
      </c>
      <c r="W11" s="89">
        <f>H11+M11+R11+C11</f>
        <v>1682</v>
      </c>
      <c r="X11" s="30">
        <f>I11+N11+S11+D11</f>
        <v>111.9</v>
      </c>
      <c r="Y11" s="30">
        <f>E11+O11+T11+J11</f>
        <v>475.40000000000003</v>
      </c>
      <c r="Z11" s="58">
        <f>SUM(W11:Y11)</f>
        <v>2269.3000000000002</v>
      </c>
      <c r="AA11" s="88"/>
      <c r="AB11" s="89">
        <v>410.5</v>
      </c>
      <c r="AC11" s="30">
        <v>18.8</v>
      </c>
      <c r="AD11" s="30">
        <v>101.7</v>
      </c>
      <c r="AE11" s="86">
        <v>372.90000000000003</v>
      </c>
      <c r="AF11" s="88"/>
      <c r="AG11" s="89">
        <v>411.8</v>
      </c>
      <c r="AH11" s="30">
        <v>22.9</v>
      </c>
      <c r="AI11" s="30">
        <v>110.9</v>
      </c>
      <c r="AJ11" s="58">
        <f>SUM(AG11:AI11)</f>
        <v>545.6</v>
      </c>
      <c r="AL11" s="89">
        <v>430.4</v>
      </c>
      <c r="AM11" s="30">
        <v>26.4</v>
      </c>
      <c r="AN11" s="148">
        <v>112.6</v>
      </c>
      <c r="AO11" s="146">
        <f>SUM(AL11:AN11)</f>
        <v>569.4</v>
      </c>
      <c r="AQ11" s="89">
        <v>547.20000000000005</v>
      </c>
      <c r="AR11" s="30">
        <v>41.6</v>
      </c>
      <c r="AS11" s="148">
        <v>116.1</v>
      </c>
      <c r="AT11" s="146">
        <f>SUM(AQ11:AS11)</f>
        <v>704.90000000000009</v>
      </c>
      <c r="AV11" s="89">
        <v>1799.9</v>
      </c>
      <c r="AW11" s="30">
        <v>109.7</v>
      </c>
      <c r="AX11" s="30">
        <v>441.3</v>
      </c>
      <c r="AY11" s="58">
        <f>SUM(AV11:AX11)</f>
        <v>2350.9</v>
      </c>
      <c r="BA11" s="89">
        <v>469.6</v>
      </c>
      <c r="BB11" s="30">
        <v>22.5</v>
      </c>
      <c r="BC11" s="30">
        <v>82.9</v>
      </c>
      <c r="BD11" s="58">
        <f>SUM(BA11:BC11)</f>
        <v>575</v>
      </c>
      <c r="BF11" s="89">
        <v>462.6</v>
      </c>
      <c r="BG11" s="30">
        <v>20.2</v>
      </c>
      <c r="BH11" s="30">
        <v>91.1</v>
      </c>
      <c r="BI11" s="58">
        <f t="shared" si="1"/>
        <v>573.9</v>
      </c>
      <c r="BK11" s="89">
        <v>497.4</v>
      </c>
      <c r="BL11" s="30">
        <v>22.9</v>
      </c>
      <c r="BM11" s="30">
        <v>82.4</v>
      </c>
      <c r="BN11" s="58">
        <f t="shared" si="2"/>
        <v>602.69999999999993</v>
      </c>
      <c r="BP11" s="89">
        <v>530.6</v>
      </c>
      <c r="BQ11" s="30">
        <v>35.6</v>
      </c>
      <c r="BR11" s="30">
        <v>60.1</v>
      </c>
      <c r="BS11" s="58">
        <f t="shared" si="3"/>
        <v>626.30000000000007</v>
      </c>
      <c r="BU11" s="89">
        <v>1960.2</v>
      </c>
      <c r="BV11" s="30">
        <v>101.2</v>
      </c>
      <c r="BW11" s="30">
        <v>316.5</v>
      </c>
      <c r="BX11" s="58">
        <f t="shared" si="4"/>
        <v>2377.9</v>
      </c>
      <c r="BZ11" s="89">
        <v>493.7</v>
      </c>
      <c r="CA11" s="30">
        <v>30.8</v>
      </c>
      <c r="CB11" s="30">
        <v>61.7</v>
      </c>
      <c r="CC11" s="58">
        <f>SUM(BZ11:CB11)</f>
        <v>586.20000000000005</v>
      </c>
      <c r="CE11" s="89">
        <v>522</v>
      </c>
      <c r="CF11" s="30">
        <v>34.6</v>
      </c>
      <c r="CG11" s="30">
        <v>62</v>
      </c>
      <c r="CH11" s="58">
        <f t="shared" si="5"/>
        <v>618.6</v>
      </c>
      <c r="CJ11" s="89">
        <v>1015.7</v>
      </c>
      <c r="CK11" s="30">
        <v>65.400000000000006</v>
      </c>
      <c r="CL11" s="30">
        <v>123.7</v>
      </c>
      <c r="CM11" s="58">
        <f t="shared" si="30"/>
        <v>1204.8000000000002</v>
      </c>
      <c r="CO11" s="89">
        <v>517.20000000000005</v>
      </c>
      <c r="CP11" s="30">
        <v>37.1</v>
      </c>
      <c r="CQ11" s="30">
        <v>74.400000000000006</v>
      </c>
      <c r="CR11" s="58">
        <f t="shared" si="7"/>
        <v>628.70000000000005</v>
      </c>
      <c r="CT11" s="89">
        <v>1532.9</v>
      </c>
      <c r="CU11" s="30">
        <v>102.5</v>
      </c>
      <c r="CV11" s="30">
        <v>198.1</v>
      </c>
      <c r="CW11" s="58">
        <f t="shared" si="8"/>
        <v>1833.5</v>
      </c>
      <c r="CY11" s="89">
        <v>563.09999999999991</v>
      </c>
      <c r="CZ11" s="30">
        <v>34.099999999999994</v>
      </c>
      <c r="DA11" s="30">
        <v>66.899999999999977</v>
      </c>
      <c r="DB11" s="58">
        <v>664.09999999999991</v>
      </c>
      <c r="DD11" s="89">
        <v>2096</v>
      </c>
      <c r="DE11" s="30">
        <v>136.6</v>
      </c>
      <c r="DF11" s="30">
        <v>265</v>
      </c>
      <c r="DG11" s="58">
        <f t="shared" si="31"/>
        <v>2497.6</v>
      </c>
      <c r="DI11" s="89">
        <v>537.4</v>
      </c>
      <c r="DJ11" s="30">
        <v>22.3</v>
      </c>
      <c r="DK11" s="30">
        <v>66.5</v>
      </c>
      <c r="DL11" s="58">
        <f>SUM(DI11:DK11)</f>
        <v>626.19999999999993</v>
      </c>
      <c r="DN11" s="89">
        <v>598.1</v>
      </c>
      <c r="DO11" s="30">
        <v>23.3</v>
      </c>
      <c r="DP11" s="30">
        <v>74.8</v>
      </c>
      <c r="DQ11" s="58">
        <f t="shared" si="11"/>
        <v>696.19999999999993</v>
      </c>
      <c r="DS11" s="89">
        <v>1135.5</v>
      </c>
      <c r="DT11" s="30">
        <v>45.6</v>
      </c>
      <c r="DU11" s="30">
        <v>141.30000000000001</v>
      </c>
      <c r="DV11" s="58">
        <f t="shared" si="12"/>
        <v>1322.3999999999999</v>
      </c>
      <c r="DX11" s="89">
        <v>645.9</v>
      </c>
      <c r="DY11" s="30">
        <v>23.7</v>
      </c>
      <c r="DZ11" s="30">
        <v>68.599999999999994</v>
      </c>
      <c r="EA11" s="58">
        <f t="shared" si="13"/>
        <v>738.2</v>
      </c>
      <c r="EC11" s="89">
        <v>1781.4</v>
      </c>
      <c r="ED11" s="30">
        <v>69.3</v>
      </c>
      <c r="EE11" s="30">
        <v>209.9</v>
      </c>
      <c r="EF11" s="58">
        <f t="shared" si="14"/>
        <v>2060.6</v>
      </c>
      <c r="EH11" s="89">
        <v>680.7</v>
      </c>
      <c r="EI11" s="30">
        <v>33.5</v>
      </c>
      <c r="EJ11" s="30">
        <v>82.8</v>
      </c>
      <c r="EK11" s="58">
        <f t="shared" si="15"/>
        <v>797</v>
      </c>
      <c r="EM11" s="89">
        <v>2462.1</v>
      </c>
      <c r="EN11" s="30">
        <v>102.7</v>
      </c>
      <c r="EO11" s="30">
        <v>292.8</v>
      </c>
      <c r="EP11" s="58">
        <f t="shared" si="16"/>
        <v>2857.6</v>
      </c>
      <c r="ER11" s="89">
        <v>644.4</v>
      </c>
      <c r="ES11" s="30">
        <v>22.3</v>
      </c>
      <c r="ET11" s="30">
        <v>78.599999999999994</v>
      </c>
      <c r="EU11" s="58">
        <f>SUM(ER11:ET11)</f>
        <v>745.3</v>
      </c>
      <c r="EW11" s="89">
        <v>660.4</v>
      </c>
      <c r="EX11" s="30">
        <v>31.8</v>
      </c>
      <c r="EY11" s="30">
        <v>80.900000000000006</v>
      </c>
      <c r="EZ11" s="58">
        <f t="shared" si="17"/>
        <v>773.09999999999991</v>
      </c>
      <c r="FB11" s="89">
        <v>1304.5999999999999</v>
      </c>
      <c r="FC11" s="30">
        <v>54.2</v>
      </c>
      <c r="FD11" s="30">
        <v>159.6</v>
      </c>
      <c r="FE11" s="58">
        <f>SUM(FB11:FD11)</f>
        <v>1518.3999999999999</v>
      </c>
      <c r="FG11" s="89">
        <v>581.70000000000005</v>
      </c>
      <c r="FH11" s="30">
        <v>29.1</v>
      </c>
      <c r="FI11" s="30">
        <v>87.1</v>
      </c>
      <c r="FJ11" s="58">
        <f t="shared" si="19"/>
        <v>697.90000000000009</v>
      </c>
      <c r="FL11" s="89">
        <v>1886.6</v>
      </c>
      <c r="FM11" s="30">
        <v>83.2</v>
      </c>
      <c r="FN11" s="30">
        <v>246.5</v>
      </c>
      <c r="FO11" s="58">
        <f t="shared" si="20"/>
        <v>2216.3000000000002</v>
      </c>
      <c r="FQ11" s="89">
        <v>620.29999999999995</v>
      </c>
      <c r="FR11" s="30">
        <v>32.1</v>
      </c>
      <c r="FS11" s="30">
        <v>93.6</v>
      </c>
      <c r="FT11" s="58">
        <f t="shared" si="21"/>
        <v>746</v>
      </c>
      <c r="FV11" s="89">
        <v>2506.9</v>
      </c>
      <c r="FW11" s="30">
        <v>115.2</v>
      </c>
      <c r="FX11" s="30">
        <v>340.2</v>
      </c>
      <c r="FY11" s="58">
        <f t="shared" si="22"/>
        <v>2962.2999999999997</v>
      </c>
      <c r="GA11" s="89">
        <v>575.6</v>
      </c>
      <c r="GB11" s="30">
        <v>28.5</v>
      </c>
      <c r="GC11" s="30">
        <v>83.1</v>
      </c>
      <c r="GD11" s="58">
        <f>SUM(GA11:GC11)</f>
        <v>687.2</v>
      </c>
      <c r="GF11" s="89">
        <v>583.70000000000005</v>
      </c>
      <c r="GG11" s="30">
        <v>28.2</v>
      </c>
      <c r="GH11" s="30">
        <v>92.4</v>
      </c>
      <c r="GI11" s="58">
        <f>SUM(GF11:GH11)</f>
        <v>704.30000000000007</v>
      </c>
      <c r="GK11" s="89">
        <v>1159.0999999999999</v>
      </c>
      <c r="GL11" s="30">
        <v>56.7</v>
      </c>
      <c r="GM11" s="30">
        <v>175.7</v>
      </c>
      <c r="GN11" s="58">
        <f>SUM(GK11:GM11)</f>
        <v>1391.5</v>
      </c>
      <c r="GP11" s="89">
        <v>571.79999999999995</v>
      </c>
      <c r="GQ11" s="30">
        <v>28.8</v>
      </c>
      <c r="GR11" s="30">
        <v>111</v>
      </c>
      <c r="GS11" s="58">
        <f>SUM(GP11:GR11)</f>
        <v>711.59999999999991</v>
      </c>
      <c r="GU11" s="89">
        <v>1731.2</v>
      </c>
      <c r="GV11" s="30">
        <v>85.5</v>
      </c>
      <c r="GW11" s="30">
        <v>286.5</v>
      </c>
      <c r="GX11" s="58">
        <f>SUM(GU11:GW11)</f>
        <v>2103.1999999999998</v>
      </c>
      <c r="GZ11" s="89">
        <v>583.5</v>
      </c>
      <c r="HA11" s="30">
        <v>40.200000000000003</v>
      </c>
      <c r="HB11" s="30">
        <v>130.4</v>
      </c>
      <c r="HC11" s="58">
        <f>SUM(GZ11:HB11)</f>
        <v>754.1</v>
      </c>
      <c r="HE11" s="89">
        <v>2314.7999999999997</v>
      </c>
      <c r="HF11" s="30">
        <v>125.7</v>
      </c>
      <c r="HG11" s="30">
        <v>416.8</v>
      </c>
      <c r="HH11" s="58">
        <f>SUM(HE11:HG11)</f>
        <v>2857.2999999999997</v>
      </c>
      <c r="HJ11" s="89">
        <v>589.5</v>
      </c>
      <c r="HK11" s="30">
        <v>32.4</v>
      </c>
      <c r="HL11" s="30">
        <v>122</v>
      </c>
      <c r="HM11" s="58">
        <f>SUM(HJ11:HL11)</f>
        <v>743.9</v>
      </c>
      <c r="HO11" s="89">
        <v>599.29999999999995</v>
      </c>
      <c r="HP11" s="30">
        <v>36.1</v>
      </c>
      <c r="HQ11" s="30">
        <v>150.19999999999999</v>
      </c>
      <c r="HR11" s="58">
        <f>SUM(HO11:HQ11)</f>
        <v>785.59999999999991</v>
      </c>
      <c r="HT11" s="89">
        <v>1188.5999999999999</v>
      </c>
      <c r="HU11" s="30">
        <v>68.599999999999994</v>
      </c>
      <c r="HV11" s="30">
        <v>272.3</v>
      </c>
      <c r="HW11" s="58">
        <f>SUM(HT11:HV11)</f>
        <v>1529.4999999999998</v>
      </c>
    </row>
    <row r="12" spans="1:231" s="213" customFormat="1" ht="16" customHeight="1" x14ac:dyDescent="0.3">
      <c r="A12" s="208" t="s">
        <v>176</v>
      </c>
      <c r="B12" s="209"/>
      <c r="C12" s="210">
        <f>1206.2</f>
        <v>1206.2</v>
      </c>
      <c r="D12" s="211">
        <v>209.2</v>
      </c>
      <c r="E12" s="211">
        <v>352.3</v>
      </c>
      <c r="F12" s="212">
        <f>SUM(C12:E12)</f>
        <v>1767.7</v>
      </c>
      <c r="G12" s="209"/>
      <c r="H12" s="210">
        <f>1372.1</f>
        <v>1372.1</v>
      </c>
      <c r="I12" s="211">
        <v>214.8</v>
      </c>
      <c r="J12" s="211">
        <v>387.4</v>
      </c>
      <c r="K12" s="212">
        <f>SUM(H12:J12)</f>
        <v>1974.2999999999997</v>
      </c>
      <c r="M12" s="210">
        <v>1475.6</v>
      </c>
      <c r="N12" s="211">
        <v>226.9</v>
      </c>
      <c r="O12" s="211">
        <v>373.5</v>
      </c>
      <c r="P12" s="212">
        <f>SUM(M12:O12)</f>
        <v>2076</v>
      </c>
      <c r="Q12" s="214"/>
      <c r="R12" s="210">
        <v>1670.8</v>
      </c>
      <c r="S12" s="211">
        <v>348.9</v>
      </c>
      <c r="T12" s="211">
        <v>382.2</v>
      </c>
      <c r="U12" s="212">
        <f>SUM(R12:T12)</f>
        <v>2401.8999999999996</v>
      </c>
      <c r="V12" s="214"/>
      <c r="W12" s="210">
        <f>H12+M12+R12+C12</f>
        <v>5724.7</v>
      </c>
      <c r="X12" s="211">
        <f>I12+N12+S12+D12</f>
        <v>999.8</v>
      </c>
      <c r="Y12" s="211">
        <f>E12+O12+T12+J12</f>
        <v>1495.4</v>
      </c>
      <c r="Z12" s="212">
        <f>SUM(W12:Y12)</f>
        <v>8219.9</v>
      </c>
      <c r="AA12" s="214"/>
      <c r="AB12" s="210">
        <v>1347.6</v>
      </c>
      <c r="AC12" s="211">
        <v>202.6</v>
      </c>
      <c r="AD12" s="211">
        <v>352.8</v>
      </c>
      <c r="AE12" s="212">
        <v>1902.9999999999998</v>
      </c>
      <c r="AF12" s="214"/>
      <c r="AG12" s="210">
        <v>1492.9</v>
      </c>
      <c r="AH12" s="211">
        <v>228.9</v>
      </c>
      <c r="AI12" s="211">
        <v>399.9</v>
      </c>
      <c r="AJ12" s="212">
        <f>SUM(AG12:AI12)</f>
        <v>2121.7000000000003</v>
      </c>
      <c r="AK12" s="214"/>
      <c r="AL12" s="210">
        <v>1512.8</v>
      </c>
      <c r="AM12" s="211">
        <v>235.5</v>
      </c>
      <c r="AN12" s="215">
        <v>370.5</v>
      </c>
      <c r="AO12" s="215">
        <v>2118.8000000000002</v>
      </c>
      <c r="AQ12" s="210">
        <v>1818.8</v>
      </c>
      <c r="AR12" s="211">
        <v>371.2</v>
      </c>
      <c r="AS12" s="215">
        <v>417.5</v>
      </c>
      <c r="AT12" s="215">
        <f>SUM(AQ12:AS12)</f>
        <v>2607.5</v>
      </c>
      <c r="AU12" s="216"/>
      <c r="AV12" s="210">
        <v>6172.1</v>
      </c>
      <c r="AW12" s="211">
        <v>1038.2</v>
      </c>
      <c r="AX12" s="215">
        <v>1540.7</v>
      </c>
      <c r="AY12" s="212">
        <f>SUM(AV12:AX12)</f>
        <v>8751</v>
      </c>
      <c r="BA12" s="210">
        <f>SUM(BA10:BA11)</f>
        <v>1394.8</v>
      </c>
      <c r="BB12" s="211">
        <f>SUM(BB10:BB11)</f>
        <v>210</v>
      </c>
      <c r="BC12" s="211">
        <f>SUM(BC10:BC11)</f>
        <v>290.60000000000002</v>
      </c>
      <c r="BD12" s="212">
        <f>SUM(BD10:BD11)</f>
        <v>1895.4</v>
      </c>
      <c r="BF12" s="210">
        <v>1248.5</v>
      </c>
      <c r="BG12" s="211">
        <v>205.1</v>
      </c>
      <c r="BH12" s="211">
        <v>290</v>
      </c>
      <c r="BI12" s="212">
        <f t="shared" si="1"/>
        <v>1743.6</v>
      </c>
      <c r="BK12" s="210">
        <f>SUM(BK10:BK11)</f>
        <v>1416.1</v>
      </c>
      <c r="BL12" s="211">
        <f>SUM(BL10:BL11)</f>
        <v>223.20000000000002</v>
      </c>
      <c r="BM12" s="211">
        <f>SUM(BM10:BM11)</f>
        <v>292.3</v>
      </c>
      <c r="BN12" s="212">
        <f t="shared" si="2"/>
        <v>1931.6</v>
      </c>
      <c r="BP12" s="210">
        <f>SUM(BP10:BP11)</f>
        <v>1647.6999999999998</v>
      </c>
      <c r="BQ12" s="211">
        <f>SUM(BQ10:BQ11)</f>
        <v>328.6</v>
      </c>
      <c r="BR12" s="211">
        <f>SUM(BR10:BR11)</f>
        <v>296.8</v>
      </c>
      <c r="BS12" s="212">
        <f t="shared" si="3"/>
        <v>2273.1</v>
      </c>
      <c r="BU12" s="210">
        <f>SUM(BU10:BU11)</f>
        <v>5707.1</v>
      </c>
      <c r="BV12" s="211">
        <f>SUM(BV10:BV11)</f>
        <v>966.90000000000009</v>
      </c>
      <c r="BW12" s="211">
        <f>SUM(BW10:BW11)</f>
        <v>1169.7</v>
      </c>
      <c r="BX12" s="212">
        <f t="shared" si="4"/>
        <v>7843.7</v>
      </c>
      <c r="BZ12" s="210">
        <f>SUM(BZ10:BZ11)</f>
        <v>1424.8999999999999</v>
      </c>
      <c r="CA12" s="211">
        <f>SUM(CA10:CA11)</f>
        <v>223.90000000000003</v>
      </c>
      <c r="CB12" s="211">
        <f>SUM(CB10:CB11)</f>
        <v>275</v>
      </c>
      <c r="CC12" s="212">
        <f>SUM(CC10:CC11)</f>
        <v>1923.8000000000002</v>
      </c>
      <c r="CE12" s="210">
        <f>SUM(CE10:CE11)</f>
        <v>1680.1999999999998</v>
      </c>
      <c r="CF12" s="211">
        <f>SUM(CF10:CF11)</f>
        <v>264.10000000000002</v>
      </c>
      <c r="CG12" s="211">
        <f>SUM(CG10:CG11)</f>
        <v>304</v>
      </c>
      <c r="CH12" s="212">
        <f t="shared" si="5"/>
        <v>2248.2999999999997</v>
      </c>
      <c r="CJ12" s="210">
        <f>SUM(CJ10:CJ11)</f>
        <v>3105.1000000000004</v>
      </c>
      <c r="CK12" s="211">
        <f>SUM(CK10:CK11)</f>
        <v>488</v>
      </c>
      <c r="CL12" s="211">
        <f>SUM(CL10:CL11)</f>
        <v>579</v>
      </c>
      <c r="CM12" s="212">
        <f t="shared" si="30"/>
        <v>4172.1000000000004</v>
      </c>
      <c r="CO12" s="210">
        <f>SUM(CO10:CO11)</f>
        <v>1746.5</v>
      </c>
      <c r="CP12" s="211">
        <f>SUM(CP10:CP11)</f>
        <v>268.80000000000007</v>
      </c>
      <c r="CQ12" s="211">
        <f>SUM(CQ10:CQ11)</f>
        <v>317.60000000000002</v>
      </c>
      <c r="CR12" s="212">
        <f t="shared" si="7"/>
        <v>2332.9</v>
      </c>
      <c r="CT12" s="210">
        <f>SUM(CT10:CT11)</f>
        <v>4851.6000000000004</v>
      </c>
      <c r="CU12" s="211">
        <f>SUM(CU10:CU11)</f>
        <v>756.80000000000007</v>
      </c>
      <c r="CV12" s="211">
        <f>SUM(CV10:CV11)</f>
        <v>896.6</v>
      </c>
      <c r="CW12" s="212">
        <f t="shared" si="8"/>
        <v>6505.0000000000009</v>
      </c>
      <c r="CY12" s="210">
        <f>SUM(CY10:CY11)</f>
        <v>2163.5</v>
      </c>
      <c r="CZ12" s="211">
        <f>SUM(CZ10:CZ11)</f>
        <v>356.30000000000007</v>
      </c>
      <c r="DA12" s="211">
        <f>SUM(DA10:DA11)</f>
        <v>363.9</v>
      </c>
      <c r="DB12" s="212">
        <f t="shared" si="9"/>
        <v>2883.7000000000003</v>
      </c>
      <c r="DD12" s="210">
        <f>SUM(DD10:DD11)</f>
        <v>7015.3</v>
      </c>
      <c r="DE12" s="211">
        <f>SUM(DE10:DE11)</f>
        <v>1113.0999999999999</v>
      </c>
      <c r="DF12" s="211">
        <f>SUM(DF10:DF11)</f>
        <v>1260.3000000000002</v>
      </c>
      <c r="DG12" s="212">
        <f t="shared" si="31"/>
        <v>9388.7000000000007</v>
      </c>
      <c r="DI12" s="210">
        <f>SUM(DI10:DI11)</f>
        <v>1785.2999999999997</v>
      </c>
      <c r="DJ12" s="211">
        <f>SUM(DJ10:DJ11)</f>
        <v>237.7</v>
      </c>
      <c r="DK12" s="211">
        <f>SUM(DK10:DK11)</f>
        <v>308</v>
      </c>
      <c r="DL12" s="212">
        <f>SUM(DL10:DL11)</f>
        <v>2331</v>
      </c>
      <c r="DN12" s="210">
        <f>SUM(DN10:DN11)</f>
        <v>2011.3999999999996</v>
      </c>
      <c r="DO12" s="211">
        <f>SUM(DO10:DO11)</f>
        <v>271.89999999999998</v>
      </c>
      <c r="DP12" s="211">
        <f>SUM(DP10:DP11)</f>
        <v>329.3</v>
      </c>
      <c r="DQ12" s="212">
        <f t="shared" si="11"/>
        <v>2612.6</v>
      </c>
      <c r="DS12" s="210">
        <f>SUM(DS10:DS11)</f>
        <v>3796.8</v>
      </c>
      <c r="DT12" s="211">
        <f>SUM(DT10:DT11)</f>
        <v>509.5</v>
      </c>
      <c r="DU12" s="211">
        <f>SUM(DU10:DU11)</f>
        <v>637.29999999999995</v>
      </c>
      <c r="DV12" s="212">
        <f t="shared" si="12"/>
        <v>4943.6000000000004</v>
      </c>
      <c r="DX12" s="210">
        <f>SUM(DX10:DX11)</f>
        <v>1959.5</v>
      </c>
      <c r="DY12" s="211">
        <f>SUM(DY10:DY11)</f>
        <v>232</v>
      </c>
      <c r="DZ12" s="211">
        <f>SUM(DZ10:DZ11)</f>
        <v>323.59999999999997</v>
      </c>
      <c r="EA12" s="212">
        <f t="shared" si="13"/>
        <v>2515.1</v>
      </c>
      <c r="EC12" s="210">
        <f>SUM(EC10:EC11)</f>
        <v>5756.2</v>
      </c>
      <c r="ED12" s="211">
        <f>SUM(ED10:ED11)</f>
        <v>741.59999999999991</v>
      </c>
      <c r="EE12" s="211">
        <f>SUM(EE10:EE11)</f>
        <v>960.9</v>
      </c>
      <c r="EF12" s="212">
        <f t="shared" si="14"/>
        <v>7458.6999999999989</v>
      </c>
      <c r="EH12" s="210">
        <f>SUM(EH10:EH11)</f>
        <v>1995.0000000000002</v>
      </c>
      <c r="EI12" s="211">
        <f>SUM(EI10:EI11)</f>
        <v>288.39999999999998</v>
      </c>
      <c r="EJ12" s="211">
        <f>SUM(EJ10:EJ11)</f>
        <v>363.6</v>
      </c>
      <c r="EK12" s="212">
        <f t="shared" si="15"/>
        <v>2647</v>
      </c>
      <c r="EM12" s="210">
        <f>SUM(EM10:EM11)</f>
        <v>7751</v>
      </c>
      <c r="EN12" s="211">
        <f>SUM(EN10:EN11)</f>
        <v>1030.1000000000001</v>
      </c>
      <c r="EO12" s="211">
        <f>SUM(EO10:EO11)</f>
        <v>1324.6</v>
      </c>
      <c r="EP12" s="212">
        <f t="shared" si="16"/>
        <v>10105.700000000001</v>
      </c>
      <c r="ER12" s="210">
        <f>SUM(ER10:ER11)</f>
        <v>1720</v>
      </c>
      <c r="ES12" s="211">
        <f>SUM(ES10:ES11)</f>
        <v>205.2</v>
      </c>
      <c r="ET12" s="211">
        <f>SUM(ET10:ET11)</f>
        <v>324.10000000000002</v>
      </c>
      <c r="EU12" s="212">
        <f>SUM(EU10:EU11)</f>
        <v>2249.3000000000002</v>
      </c>
      <c r="EW12" s="210">
        <f>SUM(EW10:EW11)</f>
        <v>1836.5</v>
      </c>
      <c r="EX12" s="211">
        <f>SUM(EX10:EX11)</f>
        <v>239.90000000000003</v>
      </c>
      <c r="EY12" s="211">
        <f>SUM(EY10:EY11)</f>
        <v>329.6</v>
      </c>
      <c r="EZ12" s="212">
        <f t="shared" si="17"/>
        <v>2406</v>
      </c>
      <c r="FB12" s="210">
        <f>SUM(FB10:FB11)</f>
        <v>3556.7000000000003</v>
      </c>
      <c r="FC12" s="211">
        <f>SUM(FC10:FC11)</f>
        <v>445.20000000000005</v>
      </c>
      <c r="FD12" s="211">
        <f>SUM(FD10:FD11)</f>
        <v>653.4</v>
      </c>
      <c r="FE12" s="212">
        <f>SUM(FB12:FD12)</f>
        <v>4655.3</v>
      </c>
      <c r="FG12" s="210">
        <f>SUM(FG10:FG11)</f>
        <v>1701.9</v>
      </c>
      <c r="FH12" s="211">
        <f>SUM(FH10:FH11)</f>
        <v>241.9</v>
      </c>
      <c r="FI12" s="211">
        <f>SUM(FI10:FI11)</f>
        <v>342.2</v>
      </c>
      <c r="FJ12" s="212">
        <f t="shared" si="19"/>
        <v>2286</v>
      </c>
      <c r="FL12" s="210">
        <f>SUM(FL10:FL11)</f>
        <v>5259</v>
      </c>
      <c r="FM12" s="211">
        <f>SUM(FM10:FM11)</f>
        <v>687</v>
      </c>
      <c r="FN12" s="211">
        <f>SUM(FN10:FN11)</f>
        <v>995.30000000000007</v>
      </c>
      <c r="FO12" s="212">
        <f t="shared" si="20"/>
        <v>6941.3</v>
      </c>
      <c r="FQ12" s="210">
        <f>SUM(FQ10:FQ11)</f>
        <v>1870.8999999999999</v>
      </c>
      <c r="FR12" s="211">
        <f>SUM(FR10:FR11)</f>
        <v>286.3</v>
      </c>
      <c r="FS12" s="211">
        <f>SUM(FS10:FS11)</f>
        <v>395.20000000000005</v>
      </c>
      <c r="FT12" s="212">
        <f t="shared" si="21"/>
        <v>2552.3999999999996</v>
      </c>
      <c r="FV12" s="210">
        <f>SUM(FV10:FV11)</f>
        <v>7129</v>
      </c>
      <c r="FW12" s="211">
        <f>SUM(FW10:FW11)</f>
        <v>973.7</v>
      </c>
      <c r="FX12" s="211">
        <f>SUM(FX10:FX11)</f>
        <v>1391</v>
      </c>
      <c r="FY12" s="212">
        <f t="shared" si="22"/>
        <v>9493.7000000000007</v>
      </c>
      <c r="GA12" s="210">
        <f>SUM(GA10:GA11)</f>
        <v>1621</v>
      </c>
      <c r="GB12" s="211">
        <f>SUM(GB10:GB11)</f>
        <v>222.39999999999998</v>
      </c>
      <c r="GC12" s="211">
        <f>SUM(GC10:GC11)</f>
        <v>341.4</v>
      </c>
      <c r="GD12" s="212">
        <f>SUM(GD10:GD11)</f>
        <v>2184.8000000000002</v>
      </c>
      <c r="GF12" s="210">
        <f>SUM(GF10:GF11)</f>
        <v>1713.4</v>
      </c>
      <c r="GG12" s="211">
        <f>SUM(GG10:GG11)</f>
        <v>221.89999999999998</v>
      </c>
      <c r="GH12" s="211">
        <f>SUM(GH10:GH11)</f>
        <v>352.69999999999993</v>
      </c>
      <c r="GI12" s="212">
        <f>SUM(GI10:GI11)</f>
        <v>2288</v>
      </c>
      <c r="GK12" s="210">
        <f>SUM(GK10:GK11)</f>
        <v>3334.3999999999996</v>
      </c>
      <c r="GL12" s="211">
        <f>SUM(GL10:GL11)</f>
        <v>444.2</v>
      </c>
      <c r="GM12" s="211">
        <f>SUM(GM10:GM11)</f>
        <v>694.2</v>
      </c>
      <c r="GN12" s="212">
        <f>SUM(GN10:GN11)</f>
        <v>4472.8000000000011</v>
      </c>
      <c r="GP12" s="210">
        <f>SUM(GP10:GP11)</f>
        <v>1750.5</v>
      </c>
      <c r="GQ12" s="211">
        <f>SUM(GQ10:GQ11)</f>
        <v>219.9</v>
      </c>
      <c r="GR12" s="211">
        <f>SUM(GR10:GR11)</f>
        <v>373.8</v>
      </c>
      <c r="GS12" s="212">
        <f>SUM(GS10:GS11)</f>
        <v>2344.1999999999998</v>
      </c>
      <c r="GU12" s="210">
        <f>SUM(GU10:GU11)</f>
        <v>5085.1000000000004</v>
      </c>
      <c r="GV12" s="211">
        <f>SUM(GV10:GV11)</f>
        <v>664.09999999999991</v>
      </c>
      <c r="GW12" s="211">
        <f>SUM(GW10:GW11)</f>
        <v>1067.8000000000002</v>
      </c>
      <c r="GX12" s="212">
        <f>SUM(GX10:GX11)</f>
        <v>6817</v>
      </c>
      <c r="GZ12" s="210">
        <f>SUM(GZ10:GZ11)</f>
        <v>1912.8999999999999</v>
      </c>
      <c r="HA12" s="211">
        <f>SUM(HA10:HA11)</f>
        <v>289.2</v>
      </c>
      <c r="HB12" s="211">
        <f>SUM(HB10:HB11)</f>
        <v>427.40000000000009</v>
      </c>
      <c r="HC12" s="212">
        <f>SUM(HC10:HC11)</f>
        <v>2629.5</v>
      </c>
      <c r="HE12" s="210">
        <f>SUM(HE10:HE11)</f>
        <v>6997.9999999999982</v>
      </c>
      <c r="HF12" s="211">
        <f>SUM(HF10:HF11)</f>
        <v>953.2</v>
      </c>
      <c r="HG12" s="211">
        <f>SUM(HG10:HG11)</f>
        <v>1495.3</v>
      </c>
      <c r="HH12" s="212">
        <f>SUM(HH10:HH11)</f>
        <v>9446.5</v>
      </c>
      <c r="HJ12" s="210">
        <f>SUM(HJ10:HJ11)</f>
        <v>1688.3</v>
      </c>
      <c r="HK12" s="211">
        <f>SUM(HK10:HK11)</f>
        <v>205</v>
      </c>
      <c r="HL12" s="211">
        <f>SUM(HL10:HL11)</f>
        <v>391.3</v>
      </c>
      <c r="HM12" s="212">
        <f>SUM(HM10:HM11)</f>
        <v>2284.6000000000004</v>
      </c>
      <c r="HO12" s="210">
        <f>SUM(HO10:HO11)</f>
        <v>1804.1000000000001</v>
      </c>
      <c r="HP12" s="211">
        <f>SUM(HP10:HP11)</f>
        <v>259.8</v>
      </c>
      <c r="HQ12" s="211">
        <f>SUM(HQ10:HQ11)</f>
        <v>420</v>
      </c>
      <c r="HR12" s="212">
        <f>SUM(HR10:HR11)</f>
        <v>2483.9</v>
      </c>
      <c r="HT12" s="210">
        <f>SUM(HT10:HT11)</f>
        <v>3492.5000000000005</v>
      </c>
      <c r="HU12" s="211">
        <f>SUM(HU10:HU11)</f>
        <v>464.70000000000005</v>
      </c>
      <c r="HV12" s="211">
        <f>SUM(HV10:HV11)</f>
        <v>811.3</v>
      </c>
      <c r="HW12" s="212">
        <f>SUM(HW10:HW11)</f>
        <v>4768.5</v>
      </c>
    </row>
    <row r="13" spans="1:231" s="6" customFormat="1" ht="16" customHeight="1" x14ac:dyDescent="0.3">
      <c r="A13" s="5"/>
      <c r="C13" s="89"/>
      <c r="D13" s="30"/>
      <c r="E13" s="30"/>
      <c r="F13" s="150"/>
      <c r="H13" s="89"/>
      <c r="I13" s="30"/>
      <c r="J13" s="30"/>
      <c r="K13" s="58"/>
      <c r="M13" s="89"/>
      <c r="N13" s="30"/>
      <c r="O13" s="30"/>
      <c r="P13" s="58"/>
      <c r="Q13" s="88"/>
      <c r="R13" s="89"/>
      <c r="S13" s="30"/>
      <c r="T13" s="30"/>
      <c r="U13" s="58"/>
      <c r="V13" s="88"/>
      <c r="W13" s="89"/>
      <c r="X13" s="30"/>
      <c r="Y13" s="30"/>
      <c r="Z13" s="58"/>
      <c r="AA13" s="88"/>
      <c r="AB13" s="89"/>
      <c r="AC13" s="30"/>
      <c r="AD13" s="30"/>
      <c r="AE13" s="86"/>
      <c r="AF13" s="88"/>
      <c r="AG13" s="89"/>
      <c r="AH13" s="30"/>
      <c r="AI13" s="30"/>
      <c r="AJ13" s="86"/>
      <c r="AK13" s="88"/>
      <c r="AL13" s="89"/>
      <c r="AM13" s="30"/>
      <c r="AN13" s="148"/>
      <c r="AO13" s="146"/>
      <c r="AQ13" s="89"/>
      <c r="AR13" s="30"/>
      <c r="AS13" s="148"/>
      <c r="AT13" s="146"/>
      <c r="AV13" s="89"/>
      <c r="AW13" s="30"/>
      <c r="AX13" s="148"/>
      <c r="AY13" s="58"/>
      <c r="BA13" s="89"/>
      <c r="BB13" s="30"/>
      <c r="BC13" s="30"/>
      <c r="BD13" s="58"/>
      <c r="BF13" s="89"/>
      <c r="BG13" s="30"/>
      <c r="BH13" s="30"/>
      <c r="BI13" s="58"/>
      <c r="BK13" s="89"/>
      <c r="BL13" s="30"/>
      <c r="BM13" s="30"/>
      <c r="BN13" s="58"/>
      <c r="BP13" s="89"/>
      <c r="BQ13" s="30"/>
      <c r="BR13" s="30"/>
      <c r="BS13" s="58"/>
      <c r="BU13" s="89"/>
      <c r="BV13" s="30"/>
      <c r="BW13" s="30"/>
      <c r="BX13" s="58"/>
      <c r="BZ13" s="89"/>
      <c r="CA13" s="30"/>
      <c r="CB13" s="30"/>
      <c r="CC13" s="58"/>
      <c r="CE13" s="89"/>
      <c r="CF13" s="30"/>
      <c r="CG13" s="30"/>
      <c r="CH13" s="58"/>
      <c r="CJ13" s="89"/>
      <c r="CK13" s="30"/>
      <c r="CL13" s="30"/>
      <c r="CM13" s="58"/>
      <c r="CO13" s="89"/>
      <c r="CP13" s="30"/>
      <c r="CQ13" s="30"/>
      <c r="CR13" s="58"/>
      <c r="CT13" s="89"/>
      <c r="CU13" s="30"/>
      <c r="CV13" s="30"/>
      <c r="CW13" s="58"/>
      <c r="CY13" s="89"/>
      <c r="CZ13" s="30"/>
      <c r="DA13" s="30"/>
      <c r="DB13" s="58"/>
      <c r="DD13" s="89"/>
      <c r="DE13" s="30"/>
      <c r="DF13" s="30"/>
      <c r="DG13" s="58"/>
      <c r="DI13" s="89"/>
      <c r="DJ13" s="30"/>
      <c r="DK13" s="30"/>
      <c r="DL13" s="58"/>
      <c r="DN13" s="89"/>
      <c r="DO13" s="30"/>
      <c r="DP13" s="30"/>
      <c r="DQ13" s="58"/>
      <c r="DS13" s="89"/>
      <c r="DT13" s="30"/>
      <c r="DU13" s="30"/>
      <c r="DV13" s="58"/>
      <c r="DX13" s="89"/>
      <c r="DY13" s="30"/>
      <c r="DZ13" s="30"/>
      <c r="EA13" s="58"/>
      <c r="EC13" s="89"/>
      <c r="ED13" s="30"/>
      <c r="EE13" s="30"/>
      <c r="EF13" s="58"/>
      <c r="EH13" s="89"/>
      <c r="EI13" s="30"/>
      <c r="EJ13" s="30"/>
      <c r="EK13" s="58"/>
      <c r="EM13" s="89"/>
      <c r="EN13" s="30"/>
      <c r="EO13" s="30"/>
      <c r="EP13" s="58"/>
      <c r="ER13" s="89"/>
      <c r="ES13" s="30"/>
      <c r="ET13" s="30"/>
      <c r="EU13" s="58"/>
      <c r="EW13" s="89"/>
      <c r="EX13" s="30"/>
      <c r="EY13" s="30"/>
      <c r="EZ13" s="58"/>
      <c r="FB13" s="89"/>
      <c r="FC13" s="30"/>
      <c r="FD13" s="30"/>
      <c r="FE13" s="58"/>
      <c r="FG13" s="89"/>
      <c r="FH13" s="30"/>
      <c r="FI13" s="30"/>
      <c r="FJ13" s="58"/>
      <c r="FL13" s="89"/>
      <c r="FM13" s="30"/>
      <c r="FN13" s="30"/>
      <c r="FO13" s="58"/>
      <c r="FQ13" s="89"/>
      <c r="FR13" s="30"/>
      <c r="FS13" s="30"/>
      <c r="FT13" s="58"/>
      <c r="FV13" s="89"/>
      <c r="FW13" s="30"/>
      <c r="FX13" s="30"/>
      <c r="FY13" s="58"/>
      <c r="GA13" s="89"/>
      <c r="GB13" s="30"/>
      <c r="GC13" s="30"/>
      <c r="GD13" s="58"/>
      <c r="GF13" s="89"/>
      <c r="GG13" s="30"/>
      <c r="GH13" s="30"/>
      <c r="GI13" s="58"/>
      <c r="GK13" s="89"/>
      <c r="GL13" s="30"/>
      <c r="GM13" s="30"/>
      <c r="GN13" s="58"/>
      <c r="GP13" s="89"/>
      <c r="GQ13" s="30"/>
      <c r="GR13" s="30"/>
      <c r="GS13" s="58"/>
      <c r="GU13" s="89"/>
      <c r="GV13" s="30"/>
      <c r="GW13" s="30"/>
      <c r="GX13" s="58"/>
      <c r="GZ13" s="89"/>
      <c r="HA13" s="30"/>
      <c r="HB13" s="30"/>
      <c r="HC13" s="58"/>
      <c r="HE13" s="89"/>
      <c r="HF13" s="30"/>
      <c r="HG13" s="30"/>
      <c r="HH13" s="58"/>
      <c r="HJ13" s="89"/>
      <c r="HK13" s="30"/>
      <c r="HL13" s="30"/>
      <c r="HM13" s="58"/>
      <c r="HO13" s="89"/>
      <c r="HP13" s="30"/>
      <c r="HQ13" s="30"/>
      <c r="HR13" s="58"/>
      <c r="HT13" s="89"/>
      <c r="HU13" s="30"/>
      <c r="HV13" s="30"/>
      <c r="HW13" s="58"/>
    </row>
    <row r="14" spans="1:231" s="6" customFormat="1" ht="16" customHeight="1" x14ac:dyDescent="0.3">
      <c r="A14" s="5" t="s">
        <v>65</v>
      </c>
      <c r="C14" s="89"/>
      <c r="D14" s="30"/>
      <c r="E14" s="30"/>
      <c r="F14" s="58"/>
      <c r="H14" s="89"/>
      <c r="I14" s="30"/>
      <c r="J14" s="30"/>
      <c r="K14" s="58"/>
      <c r="M14" s="89"/>
      <c r="N14" s="30"/>
      <c r="O14" s="30"/>
      <c r="P14" s="58"/>
      <c r="Q14" s="88"/>
      <c r="R14" s="89"/>
      <c r="S14" s="30"/>
      <c r="T14" s="30"/>
      <c r="U14" s="58"/>
      <c r="V14" s="88"/>
      <c r="W14" s="89"/>
      <c r="X14" s="30"/>
      <c r="Y14" s="30"/>
      <c r="Z14" s="58"/>
      <c r="AA14" s="88"/>
      <c r="AB14" s="89"/>
      <c r="AC14" s="30"/>
      <c r="AD14" s="30"/>
      <c r="AE14" s="86"/>
      <c r="AF14" s="88"/>
      <c r="AG14" s="89"/>
      <c r="AH14" s="30"/>
      <c r="AI14" s="30"/>
      <c r="AJ14" s="86"/>
      <c r="AK14" s="88"/>
      <c r="AL14" s="89"/>
      <c r="AM14" s="30"/>
      <c r="AN14" s="148"/>
      <c r="AO14" s="146"/>
      <c r="AQ14" s="89"/>
      <c r="AR14" s="30"/>
      <c r="AS14" s="148"/>
      <c r="AT14" s="146"/>
      <c r="AV14" s="89"/>
      <c r="AW14" s="30"/>
      <c r="AX14" s="148"/>
      <c r="AY14" s="58"/>
      <c r="BA14" s="89"/>
      <c r="BB14" s="30"/>
      <c r="BC14" s="30"/>
      <c r="BD14" s="58"/>
      <c r="BF14" s="89"/>
      <c r="BG14" s="30"/>
      <c r="BH14" s="30"/>
      <c r="BI14" s="58"/>
      <c r="BK14" s="89"/>
      <c r="BL14" s="30"/>
      <c r="BM14" s="30"/>
      <c r="BN14" s="58"/>
      <c r="BP14" s="89"/>
      <c r="BQ14" s="30"/>
      <c r="BR14" s="30"/>
      <c r="BS14" s="58"/>
      <c r="BU14" s="89"/>
      <c r="BV14" s="30"/>
      <c r="BW14" s="30"/>
      <c r="BX14" s="58"/>
      <c r="BZ14" s="89"/>
      <c r="CA14" s="30"/>
      <c r="CB14" s="30"/>
      <c r="CC14" s="58"/>
      <c r="CE14" s="89"/>
      <c r="CF14" s="30"/>
      <c r="CG14" s="30"/>
      <c r="CH14" s="58"/>
      <c r="CJ14" s="89"/>
      <c r="CK14" s="30"/>
      <c r="CL14" s="30"/>
      <c r="CM14" s="58"/>
      <c r="CO14" s="89"/>
      <c r="CP14" s="30"/>
      <c r="CQ14" s="30"/>
      <c r="CR14" s="58"/>
      <c r="CT14" s="89"/>
      <c r="CU14" s="30"/>
      <c r="CV14" s="30"/>
      <c r="CW14" s="58"/>
      <c r="CY14" s="89"/>
      <c r="CZ14" s="30"/>
      <c r="DA14" s="30"/>
      <c r="DB14" s="58"/>
      <c r="DD14" s="89"/>
      <c r="DE14" s="30"/>
      <c r="DF14" s="30"/>
      <c r="DG14" s="58"/>
      <c r="DI14" s="89"/>
      <c r="DJ14" s="30"/>
      <c r="DK14" s="30"/>
      <c r="DL14" s="58"/>
      <c r="DN14" s="89"/>
      <c r="DO14" s="30"/>
      <c r="DP14" s="30"/>
      <c r="DQ14" s="58"/>
      <c r="DS14" s="89"/>
      <c r="DT14" s="30"/>
      <c r="DU14" s="30"/>
      <c r="DV14" s="58"/>
      <c r="DX14" s="89"/>
      <c r="DY14" s="30"/>
      <c r="DZ14" s="30"/>
      <c r="EA14" s="58"/>
      <c r="EC14" s="89"/>
      <c r="ED14" s="30"/>
      <c r="EE14" s="30"/>
      <c r="EF14" s="58"/>
      <c r="EH14" s="89"/>
      <c r="EI14" s="30"/>
      <c r="EJ14" s="30"/>
      <c r="EK14" s="58"/>
      <c r="EM14" s="89"/>
      <c r="EN14" s="30"/>
      <c r="EO14" s="30"/>
      <c r="EP14" s="58"/>
      <c r="ER14" s="89"/>
      <c r="ES14" s="30"/>
      <c r="ET14" s="30"/>
      <c r="EU14" s="58"/>
      <c r="EW14" s="89"/>
      <c r="EX14" s="30"/>
      <c r="EY14" s="30"/>
      <c r="EZ14" s="58"/>
      <c r="FB14" s="89"/>
      <c r="FC14" s="30"/>
      <c r="FD14" s="30"/>
      <c r="FE14" s="58"/>
      <c r="FG14" s="89"/>
      <c r="FH14" s="30"/>
      <c r="FI14" s="30"/>
      <c r="FJ14" s="58"/>
      <c r="FL14" s="89"/>
      <c r="FM14" s="30"/>
      <c r="FN14" s="30"/>
      <c r="FO14" s="58"/>
      <c r="FQ14" s="89"/>
      <c r="FR14" s="30"/>
      <c r="FS14" s="30"/>
      <c r="FT14" s="58"/>
      <c r="FV14" s="89"/>
      <c r="FW14" s="30"/>
      <c r="FX14" s="30"/>
      <c r="FY14" s="58"/>
      <c r="GA14" s="89"/>
      <c r="GB14" s="30"/>
      <c r="GC14" s="30"/>
      <c r="GD14" s="58"/>
      <c r="GF14" s="89"/>
      <c r="GG14" s="30"/>
      <c r="GH14" s="30"/>
      <c r="GI14" s="58"/>
      <c r="GK14" s="89"/>
      <c r="GL14" s="30"/>
      <c r="GM14" s="30"/>
      <c r="GN14" s="58"/>
      <c r="GP14" s="89"/>
      <c r="GQ14" s="30"/>
      <c r="GR14" s="30"/>
      <c r="GS14" s="58"/>
      <c r="GU14" s="89"/>
      <c r="GV14" s="30"/>
      <c r="GW14" s="30"/>
      <c r="GX14" s="58"/>
      <c r="GZ14" s="89"/>
      <c r="HA14" s="30"/>
      <c r="HB14" s="30"/>
      <c r="HC14" s="58"/>
      <c r="HE14" s="89"/>
      <c r="HF14" s="30"/>
      <c r="HG14" s="30"/>
      <c r="HH14" s="58"/>
      <c r="HJ14" s="89"/>
      <c r="HK14" s="30"/>
      <c r="HL14" s="30"/>
      <c r="HM14" s="58"/>
      <c r="HO14" s="89"/>
      <c r="HP14" s="30"/>
      <c r="HQ14" s="30"/>
      <c r="HR14" s="58"/>
      <c r="HT14" s="89"/>
      <c r="HU14" s="30"/>
      <c r="HV14" s="30"/>
      <c r="HW14" s="58"/>
    </row>
    <row r="15" spans="1:231" s="6" customFormat="1" ht="16" customHeight="1" x14ac:dyDescent="0.3">
      <c r="A15" s="5" t="s">
        <v>177</v>
      </c>
      <c r="C15" s="140">
        <v>787.60000000000014</v>
      </c>
      <c r="D15" s="141">
        <v>173.29999999999998</v>
      </c>
      <c r="E15" s="141">
        <v>211.70000000000002</v>
      </c>
      <c r="F15" s="143">
        <f>SUM(C15:E15)</f>
        <v>1172.6000000000001</v>
      </c>
      <c r="G15" s="141"/>
      <c r="H15" s="140">
        <v>868.59999999999991</v>
      </c>
      <c r="I15" s="141">
        <v>180.9</v>
      </c>
      <c r="J15" s="141">
        <v>227.5</v>
      </c>
      <c r="K15" s="143">
        <f>SUM(H15:J15)</f>
        <v>1277</v>
      </c>
      <c r="L15" s="141"/>
      <c r="M15" s="140">
        <v>921.69999999999993</v>
      </c>
      <c r="N15" s="141">
        <v>182.9</v>
      </c>
      <c r="O15" s="141">
        <v>225</v>
      </c>
      <c r="P15" s="143">
        <f>SUM(M15:O15)</f>
        <v>1329.6</v>
      </c>
      <c r="Q15" s="140"/>
      <c r="R15" s="140">
        <v>1014.4000000000001</v>
      </c>
      <c r="S15" s="141">
        <v>247.5</v>
      </c>
      <c r="T15" s="141">
        <v>255.79999999999998</v>
      </c>
      <c r="U15" s="143">
        <f>SUM(R15:T15)</f>
        <v>1517.7</v>
      </c>
      <c r="V15" s="140"/>
      <c r="W15" s="140">
        <v>3592.3999999999996</v>
      </c>
      <c r="X15" s="141">
        <v>784.59999999999991</v>
      </c>
      <c r="Y15" s="141">
        <v>920</v>
      </c>
      <c r="Z15" s="143">
        <f>SUM(W15:Y15)</f>
        <v>5297</v>
      </c>
      <c r="AA15" s="140"/>
      <c r="AB15" s="140">
        <v>866.8</v>
      </c>
      <c r="AC15" s="141">
        <v>185.39999999999998</v>
      </c>
      <c r="AD15" s="141">
        <v>232.8</v>
      </c>
      <c r="AE15" s="140">
        <f>SUM(AB15:AD15)</f>
        <v>1284.9999999999998</v>
      </c>
      <c r="AF15" s="140"/>
      <c r="AG15" s="140">
        <v>958.60000000000014</v>
      </c>
      <c r="AH15" s="141">
        <v>191.79999999999998</v>
      </c>
      <c r="AI15" s="141">
        <v>253.9</v>
      </c>
      <c r="AJ15" s="140">
        <f>SUM(AG15:AI15)</f>
        <v>1404.3000000000002</v>
      </c>
      <c r="AK15" s="140"/>
      <c r="AL15" s="140">
        <v>957.1</v>
      </c>
      <c r="AM15" s="141">
        <v>189.99999999999997</v>
      </c>
      <c r="AN15" s="147">
        <v>234.9</v>
      </c>
      <c r="AO15" s="147">
        <f>SUM(AL15:AN15)</f>
        <v>1382</v>
      </c>
      <c r="AP15" s="141"/>
      <c r="AQ15" s="140">
        <v>1089.8</v>
      </c>
      <c r="AR15" s="141">
        <v>265.7</v>
      </c>
      <c r="AS15" s="147">
        <v>255</v>
      </c>
      <c r="AT15" s="147">
        <f>SUM(AQ15:AS15)</f>
        <v>1610.5</v>
      </c>
      <c r="AU15" s="141"/>
      <c r="AV15" s="140">
        <v>3872.3</v>
      </c>
      <c r="AW15" s="141">
        <v>832.9</v>
      </c>
      <c r="AX15" s="147">
        <v>976.6</v>
      </c>
      <c r="AY15" s="143">
        <f>SUM(AV15:AX15)</f>
        <v>5681.8</v>
      </c>
      <c r="BA15" s="140">
        <v>861.20000000000016</v>
      </c>
      <c r="BB15" s="141">
        <v>192.1</v>
      </c>
      <c r="BC15" s="141">
        <v>200.20000000000002</v>
      </c>
      <c r="BD15" s="143">
        <f>SUM(BA15:BC15)</f>
        <v>1253.5000000000002</v>
      </c>
      <c r="BF15" s="140">
        <v>733.4</v>
      </c>
      <c r="BG15" s="141">
        <v>159.6</v>
      </c>
      <c r="BH15" s="141">
        <v>162.9</v>
      </c>
      <c r="BI15" s="143">
        <f t="shared" ref="BI15:BI17" si="34">SUM(BF15:BH15)</f>
        <v>1055.9000000000001</v>
      </c>
      <c r="BK15" s="140">
        <v>838.3</v>
      </c>
      <c r="BL15" s="141">
        <v>190.2</v>
      </c>
      <c r="BM15" s="141">
        <v>187.9</v>
      </c>
      <c r="BN15" s="143">
        <f>SUM(BK15:BM15)</f>
        <v>1216.4000000000001</v>
      </c>
      <c r="BP15" s="140">
        <v>990.4</v>
      </c>
      <c r="BQ15" s="141">
        <v>251</v>
      </c>
      <c r="BR15" s="141">
        <v>212.1</v>
      </c>
      <c r="BS15" s="143">
        <f>SUM(BP15:BR15)</f>
        <v>1453.5</v>
      </c>
      <c r="BU15" s="140">
        <v>3423.3</v>
      </c>
      <c r="BV15" s="141">
        <v>792.9</v>
      </c>
      <c r="BW15" s="141">
        <v>763.1</v>
      </c>
      <c r="BX15" s="143">
        <f>SUM(BU15:BW15)</f>
        <v>4979.3</v>
      </c>
      <c r="BZ15" s="140">
        <v>854.2</v>
      </c>
      <c r="CA15" s="141">
        <v>192.3</v>
      </c>
      <c r="CB15" s="141">
        <v>196.1</v>
      </c>
      <c r="CC15" s="143">
        <f>SUM(BZ15:CB15)</f>
        <v>1242.5999999999999</v>
      </c>
      <c r="CE15" s="140">
        <v>1002.3</v>
      </c>
      <c r="CF15" s="141">
        <v>199.2</v>
      </c>
      <c r="CG15" s="141">
        <v>217.4</v>
      </c>
      <c r="CH15" s="143">
        <f t="shared" ref="CH15:CH17" si="35">SUM(CE15:CG15)</f>
        <v>1418.9</v>
      </c>
      <c r="CJ15" s="140">
        <v>1856.5</v>
      </c>
      <c r="CK15" s="141">
        <v>391.5</v>
      </c>
      <c r="CL15" s="141">
        <v>413.5</v>
      </c>
      <c r="CM15" s="143">
        <f t="shared" ref="CM15:CM17" si="36">SUM(CJ15:CL15)</f>
        <v>2661.5</v>
      </c>
      <c r="CO15" s="140">
        <v>1069.4999999999998</v>
      </c>
      <c r="CP15" s="141">
        <v>204.7</v>
      </c>
      <c r="CQ15" s="141">
        <v>217.00000000000003</v>
      </c>
      <c r="CR15" s="143">
        <f t="shared" ref="CR15:CR17" si="37">SUM(CO15:CQ15)</f>
        <v>1491.1999999999998</v>
      </c>
      <c r="CT15" s="140">
        <v>2926</v>
      </c>
      <c r="CU15" s="141">
        <v>596.20000000000005</v>
      </c>
      <c r="CV15" s="141">
        <v>630.5</v>
      </c>
      <c r="CW15" s="143">
        <f t="shared" ref="CW15:CW17" si="38">SUM(CT15:CV15)</f>
        <v>4152.7</v>
      </c>
      <c r="CY15" s="140">
        <v>1355.8000000000002</v>
      </c>
      <c r="CZ15" s="141">
        <v>268.5</v>
      </c>
      <c r="DA15" s="141">
        <v>261.29999999999995</v>
      </c>
      <c r="DB15" s="143">
        <f>SUM(CY15:DA15)</f>
        <v>1885.6000000000001</v>
      </c>
      <c r="DD15" s="140">
        <v>4281.8</v>
      </c>
      <c r="DE15" s="141">
        <v>864.7</v>
      </c>
      <c r="DF15" s="141">
        <v>891.8</v>
      </c>
      <c r="DG15" s="143">
        <f>SUM(DD15:DF15)</f>
        <v>6038.3</v>
      </c>
      <c r="DI15" s="140">
        <v>1086.7</v>
      </c>
      <c r="DJ15" s="141">
        <v>200.5</v>
      </c>
      <c r="DK15" s="141">
        <v>222.8</v>
      </c>
      <c r="DL15" s="143">
        <f>SUM(DI15:DK15)</f>
        <v>1510</v>
      </c>
      <c r="DN15" s="140">
        <v>1219.7</v>
      </c>
      <c r="DO15" s="141">
        <v>213.9</v>
      </c>
      <c r="DP15" s="141">
        <v>239</v>
      </c>
      <c r="DQ15" s="143">
        <f t="shared" ref="DQ15:DQ17" si="39">SUM(DN15:DP15)</f>
        <v>1672.6000000000001</v>
      </c>
      <c r="DS15" s="140">
        <v>2306.4</v>
      </c>
      <c r="DT15" s="141">
        <v>414.4</v>
      </c>
      <c r="DU15" s="141">
        <v>461.8</v>
      </c>
      <c r="DV15" s="143">
        <f t="shared" ref="DV15:DV17" si="40">SUM(DS15:DU15)</f>
        <v>3182.6000000000004</v>
      </c>
      <c r="DX15" s="140">
        <v>1164.5999999999999</v>
      </c>
      <c r="DY15" s="141">
        <v>186.7</v>
      </c>
      <c r="DZ15" s="141">
        <v>245</v>
      </c>
      <c r="EA15" s="143">
        <f t="shared" ref="EA15:EA17" si="41">SUM(DX15:DZ15)</f>
        <v>1596.3</v>
      </c>
      <c r="EC15" s="140">
        <v>3471</v>
      </c>
      <c r="ED15" s="141">
        <v>601.1</v>
      </c>
      <c r="EE15" s="141">
        <v>706.8</v>
      </c>
      <c r="EF15" s="143">
        <f t="shared" ref="EF15:EF17" si="42">SUM(EC15:EE15)</f>
        <v>4778.8999999999996</v>
      </c>
      <c r="EH15" s="140">
        <v>1179.4000000000001</v>
      </c>
      <c r="EI15" s="141">
        <v>226.4</v>
      </c>
      <c r="EJ15" s="141">
        <v>255.5</v>
      </c>
      <c r="EK15" s="143">
        <f t="shared" ref="EK15:EK17" si="43">SUM(EH15:EJ15)</f>
        <v>1661.3000000000002</v>
      </c>
      <c r="EM15" s="140">
        <v>4650.3</v>
      </c>
      <c r="EN15" s="141">
        <v>827.6</v>
      </c>
      <c r="EO15" s="141">
        <v>962.5</v>
      </c>
      <c r="EP15" s="143">
        <f t="shared" ref="EP15:EP17" si="44">SUM(EM15:EO15)</f>
        <v>6440.4000000000005</v>
      </c>
      <c r="ER15" s="140">
        <v>1029.4000000000001</v>
      </c>
      <c r="ES15" s="141">
        <v>186.1</v>
      </c>
      <c r="ET15" s="141">
        <v>247</v>
      </c>
      <c r="EU15" s="143">
        <f>SUM(ER15:ET15)</f>
        <v>1462.5</v>
      </c>
      <c r="EW15" s="140">
        <v>1067</v>
      </c>
      <c r="EX15" s="141">
        <v>191.4</v>
      </c>
      <c r="EY15" s="141">
        <v>240.7</v>
      </c>
      <c r="EZ15" s="143">
        <f t="shared" ref="EZ15:EZ16" si="45">SUM(EW15:EY15)</f>
        <v>1499.1000000000001</v>
      </c>
      <c r="FB15" s="140">
        <v>2093.1999999999998</v>
      </c>
      <c r="FC15" s="141">
        <v>377</v>
      </c>
      <c r="FD15" s="141">
        <v>486.9</v>
      </c>
      <c r="FE15" s="143">
        <f t="shared" ref="FE15:FE16" si="46">SUM(FB15:FD15)</f>
        <v>2957.1</v>
      </c>
      <c r="FG15" s="140">
        <v>1017.2</v>
      </c>
      <c r="FH15" s="141">
        <v>191.9</v>
      </c>
      <c r="FI15" s="141">
        <v>243.7</v>
      </c>
      <c r="FJ15" s="143">
        <f>SUM(FG15:FI15)</f>
        <v>1452.8000000000002</v>
      </c>
      <c r="FL15" s="140">
        <v>3110.4</v>
      </c>
      <c r="FM15" s="141">
        <v>568.9</v>
      </c>
      <c r="FN15" s="141">
        <v>730.6</v>
      </c>
      <c r="FO15" s="143">
        <f>SUM(FL15:FN15)</f>
        <v>4409.9000000000005</v>
      </c>
      <c r="FQ15" s="140">
        <v>1127.0999999999999</v>
      </c>
      <c r="FR15" s="141">
        <v>210.4</v>
      </c>
      <c r="FS15" s="141">
        <v>278.2</v>
      </c>
      <c r="FT15" s="143">
        <f>SUM(FQ15:FS15)</f>
        <v>1615.7</v>
      </c>
      <c r="FV15" s="140">
        <v>4237.5</v>
      </c>
      <c r="FW15" s="141">
        <v>779.3</v>
      </c>
      <c r="FX15" s="141">
        <v>1008.9</v>
      </c>
      <c r="FY15" s="143">
        <f>SUM(FV15:FX15)</f>
        <v>6025.7</v>
      </c>
      <c r="GA15" s="140">
        <v>993.1</v>
      </c>
      <c r="GB15" s="141">
        <v>185.6</v>
      </c>
      <c r="GC15" s="141">
        <v>255</v>
      </c>
      <c r="GD15" s="143">
        <f>SUM(GA15:GC15)</f>
        <v>1433.7</v>
      </c>
      <c r="GF15" s="140">
        <v>1026.3</v>
      </c>
      <c r="GG15" s="141">
        <v>181.7</v>
      </c>
      <c r="GH15" s="141">
        <v>247.9</v>
      </c>
      <c r="GI15" s="143">
        <f>SUM(GF15:GH15)</f>
        <v>1455.9</v>
      </c>
      <c r="GK15" s="140">
        <v>2019.4</v>
      </c>
      <c r="GL15" s="141">
        <v>367.3</v>
      </c>
      <c r="GM15" s="141">
        <v>502.9</v>
      </c>
      <c r="GN15" s="143">
        <f>SUM(GK15:GM15)</f>
        <v>2889.6000000000004</v>
      </c>
      <c r="GP15" s="140">
        <v>1071.5999999999999</v>
      </c>
      <c r="GQ15" s="141">
        <v>177</v>
      </c>
      <c r="GR15" s="141">
        <v>251.5</v>
      </c>
      <c r="GS15" s="143">
        <f>SUM(GP15:GR15)</f>
        <v>1500.1</v>
      </c>
      <c r="GU15" s="140">
        <v>3091.1</v>
      </c>
      <c r="GV15" s="141">
        <v>544.1</v>
      </c>
      <c r="GW15" s="141">
        <v>754.3</v>
      </c>
      <c r="GX15" s="143">
        <f>SUM(GU15:GW15)</f>
        <v>4389.5</v>
      </c>
      <c r="GZ15" s="140">
        <v>1188.5000000000002</v>
      </c>
      <c r="HA15" s="141">
        <v>207.79999999999998</v>
      </c>
      <c r="HB15" s="141">
        <v>265.8</v>
      </c>
      <c r="HC15" s="143">
        <f>SUM(GZ15:HB15)</f>
        <v>1662.1000000000001</v>
      </c>
      <c r="HE15" s="140">
        <v>4279.6000000000004</v>
      </c>
      <c r="HF15" s="141">
        <v>752</v>
      </c>
      <c r="HG15" s="141">
        <v>1020.1999999999999</v>
      </c>
      <c r="HH15" s="143">
        <f>SUM(HE15:HG15)</f>
        <v>6051.8</v>
      </c>
      <c r="HJ15" s="140">
        <v>1024.9000000000001</v>
      </c>
      <c r="HK15" s="141">
        <v>173.4</v>
      </c>
      <c r="HL15" s="141">
        <v>258.60000000000002</v>
      </c>
      <c r="HM15" s="143">
        <f>SUM(HJ15:HL15)</f>
        <v>1456.9</v>
      </c>
      <c r="HO15" s="140">
        <v>1097.9000000000001</v>
      </c>
      <c r="HP15" s="141">
        <v>199.2</v>
      </c>
      <c r="HQ15" s="141">
        <v>256.5</v>
      </c>
      <c r="HR15" s="143">
        <f>SUM(HO15:HQ15)</f>
        <v>1553.6000000000001</v>
      </c>
      <c r="HT15" s="140">
        <v>2122.6999999999998</v>
      </c>
      <c r="HU15" s="141">
        <v>372.4</v>
      </c>
      <c r="HV15" s="141">
        <v>515.20000000000005</v>
      </c>
      <c r="HW15" s="143">
        <f>SUM(HT15:HV15)</f>
        <v>3010.3</v>
      </c>
    </row>
    <row r="16" spans="1:231" s="6" customFormat="1" ht="16" customHeight="1" x14ac:dyDescent="0.3">
      <c r="A16" s="4" t="s">
        <v>178</v>
      </c>
      <c r="C16" s="89">
        <f>356.3-0.1</f>
        <v>356.2</v>
      </c>
      <c r="D16" s="30">
        <v>45.9</v>
      </c>
      <c r="E16" s="30">
        <v>119.6</v>
      </c>
      <c r="F16" s="168">
        <f>SUM(C16:E16)</f>
        <v>521.69999999999993</v>
      </c>
      <c r="H16" s="89">
        <f>383-2.4</f>
        <v>380.6</v>
      </c>
      <c r="I16" s="30">
        <v>15.1</v>
      </c>
      <c r="J16" s="30">
        <v>134.19999999999999</v>
      </c>
      <c r="K16" s="152">
        <f>SUM(H16:J16)</f>
        <v>529.90000000000009</v>
      </c>
      <c r="M16" s="89">
        <v>424.9</v>
      </c>
      <c r="N16" s="30">
        <v>15.4</v>
      </c>
      <c r="O16" s="30">
        <v>127.2</v>
      </c>
      <c r="P16" s="152">
        <f>SUM(M16:O16)</f>
        <v>567.5</v>
      </c>
      <c r="Q16" s="88"/>
      <c r="R16" s="89">
        <v>520.29999999999995</v>
      </c>
      <c r="S16" s="30">
        <v>35.5</v>
      </c>
      <c r="T16" s="30">
        <v>94.4</v>
      </c>
      <c r="U16" s="58">
        <f>SUM(R16:T16)</f>
        <v>650.19999999999993</v>
      </c>
      <c r="V16" s="88"/>
      <c r="W16" s="89">
        <f>H16+M16+R16+C16</f>
        <v>1682</v>
      </c>
      <c r="X16" s="30">
        <f>I16+N16+S16+D16</f>
        <v>111.9</v>
      </c>
      <c r="Y16" s="30">
        <f>E16+O16+T16+J16</f>
        <v>475.40000000000003</v>
      </c>
      <c r="Z16" s="58">
        <f>SUM(W16:Y16)</f>
        <v>2269.3000000000002</v>
      </c>
      <c r="AA16" s="88"/>
      <c r="AB16" s="89">
        <v>410.5</v>
      </c>
      <c r="AC16" s="30">
        <v>18.8</v>
      </c>
      <c r="AD16" s="30">
        <v>101.7</v>
      </c>
      <c r="AE16" s="86">
        <v>372.90000000000003</v>
      </c>
      <c r="AF16" s="88"/>
      <c r="AG16" s="89">
        <v>411.8</v>
      </c>
      <c r="AH16" s="30">
        <v>22.9</v>
      </c>
      <c r="AI16" s="30">
        <v>110.9</v>
      </c>
      <c r="AJ16" s="153">
        <f>SUM(AG16:AI16)</f>
        <v>545.6</v>
      </c>
      <c r="AK16" s="88"/>
      <c r="AL16" s="89">
        <v>430.4</v>
      </c>
      <c r="AM16" s="30">
        <v>26.4</v>
      </c>
      <c r="AN16" s="151">
        <v>112.6</v>
      </c>
      <c r="AO16" s="149">
        <f>SUM(AL16:AN16)</f>
        <v>569.4</v>
      </c>
      <c r="AQ16" s="89">
        <v>547.20000000000005</v>
      </c>
      <c r="AR16" s="30">
        <v>41.6</v>
      </c>
      <c r="AS16" s="151">
        <v>116.1</v>
      </c>
      <c r="AT16" s="146">
        <f>SUM(AQ16:AS16)</f>
        <v>704.90000000000009</v>
      </c>
      <c r="AV16" s="89">
        <v>1799.9</v>
      </c>
      <c r="AW16" s="30">
        <v>109.7</v>
      </c>
      <c r="AX16" s="151">
        <v>441.3</v>
      </c>
      <c r="AY16" s="152">
        <f>SUM(AV16:AX16)</f>
        <v>2350.9</v>
      </c>
      <c r="BA16" s="89">
        <v>469.6</v>
      </c>
      <c r="BB16" s="30">
        <v>22.5</v>
      </c>
      <c r="BC16" s="30">
        <v>82.9</v>
      </c>
      <c r="BD16" s="58">
        <f>SUM(BA16:BC16)</f>
        <v>575</v>
      </c>
      <c r="BF16" s="89">
        <v>462.6</v>
      </c>
      <c r="BG16" s="30">
        <v>20.2</v>
      </c>
      <c r="BH16" s="30">
        <v>91.1</v>
      </c>
      <c r="BI16" s="58">
        <f t="shared" si="34"/>
        <v>573.9</v>
      </c>
      <c r="BK16" s="89">
        <v>497.4</v>
      </c>
      <c r="BL16" s="30">
        <v>22.9</v>
      </c>
      <c r="BM16" s="30">
        <v>82.4</v>
      </c>
      <c r="BN16" s="58">
        <f>SUM(BK16:BM16)</f>
        <v>602.69999999999993</v>
      </c>
      <c r="BP16" s="89">
        <v>530.6</v>
      </c>
      <c r="BQ16" s="30">
        <v>35.6</v>
      </c>
      <c r="BR16" s="30">
        <v>60.1</v>
      </c>
      <c r="BS16" s="58">
        <f>SUM(BP16:BR16)</f>
        <v>626.30000000000007</v>
      </c>
      <c r="BU16" s="89">
        <v>1960.2</v>
      </c>
      <c r="BV16" s="30">
        <v>101.2</v>
      </c>
      <c r="BW16" s="30">
        <v>316.5</v>
      </c>
      <c r="BX16" s="58">
        <f>SUM(BU16:BW16)</f>
        <v>2377.9</v>
      </c>
      <c r="BZ16" s="89">
        <v>493.7</v>
      </c>
      <c r="CA16" s="30">
        <v>30.8</v>
      </c>
      <c r="CB16" s="30">
        <v>61.7</v>
      </c>
      <c r="CC16" s="58">
        <f>SUM(BZ16:CB16)</f>
        <v>586.20000000000005</v>
      </c>
      <c r="CE16" s="89">
        <v>522</v>
      </c>
      <c r="CF16" s="30">
        <v>34.6</v>
      </c>
      <c r="CG16" s="30">
        <v>62</v>
      </c>
      <c r="CH16" s="58">
        <f t="shared" si="35"/>
        <v>618.6</v>
      </c>
      <c r="CJ16" s="89">
        <v>1015.7</v>
      </c>
      <c r="CK16" s="30">
        <v>65.400000000000006</v>
      </c>
      <c r="CL16" s="30">
        <v>123.7</v>
      </c>
      <c r="CM16" s="58">
        <f t="shared" si="36"/>
        <v>1204.8000000000002</v>
      </c>
      <c r="CO16" s="89">
        <v>517.20000000000005</v>
      </c>
      <c r="CP16" s="30">
        <v>37.1</v>
      </c>
      <c r="CQ16" s="30">
        <v>74.400000000000006</v>
      </c>
      <c r="CR16" s="58">
        <f t="shared" si="37"/>
        <v>628.70000000000005</v>
      </c>
      <c r="CT16" s="89">
        <v>1532.9</v>
      </c>
      <c r="CU16" s="30">
        <v>102.5</v>
      </c>
      <c r="CV16" s="30">
        <v>198.1</v>
      </c>
      <c r="CW16" s="58">
        <f t="shared" si="38"/>
        <v>1833.5</v>
      </c>
      <c r="CY16" s="89">
        <v>563.09999999999991</v>
      </c>
      <c r="CZ16" s="30">
        <v>34.099999999999994</v>
      </c>
      <c r="DA16" s="30">
        <v>66.899999999999977</v>
      </c>
      <c r="DB16" s="58">
        <f>SUM(CY16:DA16)</f>
        <v>664.09999999999991</v>
      </c>
      <c r="DD16" s="89">
        <v>2096</v>
      </c>
      <c r="DE16" s="30">
        <v>136.6</v>
      </c>
      <c r="DF16" s="30">
        <v>265</v>
      </c>
      <c r="DG16" s="58">
        <f>SUM(DD16:DF16)</f>
        <v>2497.6</v>
      </c>
      <c r="DI16" s="89">
        <v>537.4</v>
      </c>
      <c r="DJ16" s="30">
        <v>22.3</v>
      </c>
      <c r="DK16" s="30">
        <v>66.5</v>
      </c>
      <c r="DL16" s="58">
        <f>SUM(DI16:DK16)</f>
        <v>626.19999999999993</v>
      </c>
      <c r="DN16" s="89">
        <v>598.1</v>
      </c>
      <c r="DO16" s="30">
        <v>23.3</v>
      </c>
      <c r="DP16" s="30">
        <v>74.8</v>
      </c>
      <c r="DQ16" s="58">
        <f t="shared" si="39"/>
        <v>696.19999999999993</v>
      </c>
      <c r="DS16" s="89">
        <v>1135.5</v>
      </c>
      <c r="DT16" s="30">
        <v>45.6</v>
      </c>
      <c r="DU16" s="30">
        <v>141.30000000000001</v>
      </c>
      <c r="DV16" s="58">
        <f t="shared" si="40"/>
        <v>1322.3999999999999</v>
      </c>
      <c r="DX16" s="89">
        <v>645.9</v>
      </c>
      <c r="DY16" s="30">
        <v>23.7</v>
      </c>
      <c r="DZ16" s="30">
        <v>68.599999999999994</v>
      </c>
      <c r="EA16" s="58">
        <f t="shared" si="41"/>
        <v>738.2</v>
      </c>
      <c r="EC16" s="89">
        <v>1781.4</v>
      </c>
      <c r="ED16" s="30">
        <v>69.3</v>
      </c>
      <c r="EE16" s="30">
        <v>209.9</v>
      </c>
      <c r="EF16" s="58">
        <f t="shared" si="42"/>
        <v>2060.6</v>
      </c>
      <c r="EH16" s="89">
        <v>680.7</v>
      </c>
      <c r="EI16" s="30">
        <v>33.5</v>
      </c>
      <c r="EJ16" s="30">
        <v>82.8</v>
      </c>
      <c r="EK16" s="58">
        <f t="shared" si="43"/>
        <v>797</v>
      </c>
      <c r="EM16" s="89">
        <v>2462.1</v>
      </c>
      <c r="EN16" s="30">
        <v>102.7</v>
      </c>
      <c r="EO16" s="30">
        <v>292.8</v>
      </c>
      <c r="EP16" s="58">
        <f t="shared" si="44"/>
        <v>2857.6</v>
      </c>
      <c r="ER16" s="89">
        <v>644.4</v>
      </c>
      <c r="ES16" s="30">
        <v>22.3</v>
      </c>
      <c r="ET16" s="30">
        <v>78.599999999999994</v>
      </c>
      <c r="EU16" s="58">
        <f>SUM(ER16:ET16)</f>
        <v>745.3</v>
      </c>
      <c r="EW16" s="89">
        <v>660.4</v>
      </c>
      <c r="EX16" s="30">
        <v>31.8</v>
      </c>
      <c r="EY16" s="30">
        <v>80.900000000000006</v>
      </c>
      <c r="EZ16" s="58">
        <f t="shared" si="45"/>
        <v>773.09999999999991</v>
      </c>
      <c r="FB16" s="89">
        <v>1304.5999999999999</v>
      </c>
      <c r="FC16" s="30">
        <v>54.2</v>
      </c>
      <c r="FD16" s="30">
        <v>159.6</v>
      </c>
      <c r="FE16" s="58">
        <f t="shared" si="46"/>
        <v>1518.3999999999999</v>
      </c>
      <c r="FG16" s="89">
        <v>581.70000000000005</v>
      </c>
      <c r="FH16" s="30">
        <v>29.1</v>
      </c>
      <c r="FI16" s="30">
        <v>87.1</v>
      </c>
      <c r="FJ16" s="58">
        <f>SUM(FG16:FI16)</f>
        <v>697.90000000000009</v>
      </c>
      <c r="FL16" s="89">
        <v>1886.6</v>
      </c>
      <c r="FM16" s="30">
        <v>83.2</v>
      </c>
      <c r="FN16" s="30">
        <v>246.5</v>
      </c>
      <c r="FO16" s="58">
        <f>SUM(FL16:FN16)</f>
        <v>2216.3000000000002</v>
      </c>
      <c r="FQ16" s="89">
        <v>620.29999999999995</v>
      </c>
      <c r="FR16" s="30">
        <v>32.1</v>
      </c>
      <c r="FS16" s="30">
        <v>93.6</v>
      </c>
      <c r="FT16" s="58">
        <f>SUM(FQ16:FS16)</f>
        <v>746</v>
      </c>
      <c r="FV16" s="89">
        <v>2506.9</v>
      </c>
      <c r="FW16" s="30">
        <v>115.2</v>
      </c>
      <c r="FX16" s="30">
        <v>340.2</v>
      </c>
      <c r="FY16" s="58">
        <f>SUM(FV16:FX16)</f>
        <v>2962.2999999999997</v>
      </c>
      <c r="GA16" s="89">
        <v>575.6</v>
      </c>
      <c r="GB16" s="30">
        <v>28.5</v>
      </c>
      <c r="GC16" s="30">
        <v>83.1</v>
      </c>
      <c r="GD16" s="58">
        <f>SUM(GA16:GC16)</f>
        <v>687.2</v>
      </c>
      <c r="GF16" s="89">
        <v>583.70000000000005</v>
      </c>
      <c r="GG16" s="30">
        <v>28.2</v>
      </c>
      <c r="GH16" s="30">
        <v>92.4</v>
      </c>
      <c r="GI16" s="58">
        <f>SUM(GF16:GH16)</f>
        <v>704.30000000000007</v>
      </c>
      <c r="GK16" s="89">
        <v>1159.0999999999999</v>
      </c>
      <c r="GL16" s="30">
        <v>56.7</v>
      </c>
      <c r="GM16" s="30">
        <v>175.7</v>
      </c>
      <c r="GN16" s="58">
        <f>SUM(GK16:GM16)</f>
        <v>1391.5</v>
      </c>
      <c r="GP16" s="89">
        <v>571.79999999999995</v>
      </c>
      <c r="GQ16" s="30">
        <v>28.8</v>
      </c>
      <c r="GR16" s="30">
        <v>111</v>
      </c>
      <c r="GS16" s="58">
        <f>SUM(GP16:GR16)</f>
        <v>711.59999999999991</v>
      </c>
      <c r="GU16" s="89">
        <v>1731.2</v>
      </c>
      <c r="GV16" s="30">
        <v>85.5</v>
      </c>
      <c r="GW16" s="30">
        <v>286.5</v>
      </c>
      <c r="GX16" s="58">
        <f>SUM(GU16:GW16)</f>
        <v>2103.1999999999998</v>
      </c>
      <c r="GZ16" s="89">
        <v>583.5</v>
      </c>
      <c r="HA16" s="30">
        <v>40.200000000000003</v>
      </c>
      <c r="HB16" s="30">
        <v>130.4</v>
      </c>
      <c r="HC16" s="58">
        <f>SUM(GZ16:HB16)</f>
        <v>754.1</v>
      </c>
      <c r="HE16" s="89">
        <v>2314.7999999999997</v>
      </c>
      <c r="HF16" s="30">
        <v>125.7</v>
      </c>
      <c r="HG16" s="30">
        <v>416.8</v>
      </c>
      <c r="HH16" s="58">
        <f>SUM(HE16:HG16)</f>
        <v>2857.2999999999997</v>
      </c>
      <c r="HJ16" s="89">
        <v>589.5</v>
      </c>
      <c r="HK16" s="30">
        <v>32.4</v>
      </c>
      <c r="HL16" s="30">
        <v>122</v>
      </c>
      <c r="HM16" s="58">
        <f>SUM(HJ16:HL16)</f>
        <v>743.9</v>
      </c>
      <c r="HO16" s="89">
        <v>599.29999999999995</v>
      </c>
      <c r="HP16" s="30">
        <v>36.1</v>
      </c>
      <c r="HQ16" s="30">
        <v>150.19999999999999</v>
      </c>
      <c r="HR16" s="58">
        <f>SUM(HO16:HQ16)</f>
        <v>785.59999999999991</v>
      </c>
      <c r="HT16" s="89">
        <v>1188.5999999999999</v>
      </c>
      <c r="HU16" s="30">
        <v>68.599999999999994</v>
      </c>
      <c r="HV16" s="30">
        <v>272.3</v>
      </c>
      <c r="HW16" s="58">
        <f>SUM(HT16:HV16)</f>
        <v>1529.4999999999998</v>
      </c>
    </row>
    <row r="17" spans="1:231" s="216" customFormat="1" ht="16" customHeight="1" x14ac:dyDescent="0.3">
      <c r="A17" s="217" t="s">
        <v>179</v>
      </c>
      <c r="C17" s="221">
        <f>SUM(C15:C16)</f>
        <v>1143.8000000000002</v>
      </c>
      <c r="D17" s="218">
        <f>SUM(D15:D16)</f>
        <v>219.2</v>
      </c>
      <c r="E17" s="218">
        <f>SUM(E15:E16)</f>
        <v>331.3</v>
      </c>
      <c r="F17" s="219">
        <f>SUM(F15:F16)</f>
        <v>1694.3000000000002</v>
      </c>
      <c r="G17" s="220"/>
      <c r="H17" s="221">
        <f>SUM(H15:H16)</f>
        <v>1249.1999999999998</v>
      </c>
      <c r="I17" s="218">
        <f>SUM(I15:I16)</f>
        <v>196</v>
      </c>
      <c r="J17" s="218">
        <f>SUM(J15:J16)</f>
        <v>361.7</v>
      </c>
      <c r="K17" s="219">
        <f>SUM(K15:K16)</f>
        <v>1806.9</v>
      </c>
      <c r="L17" s="220"/>
      <c r="M17" s="221">
        <f>SUM(M15:M16)</f>
        <v>1346.6</v>
      </c>
      <c r="N17" s="218">
        <f>SUM(N15:N16)</f>
        <v>198.3</v>
      </c>
      <c r="O17" s="218">
        <f>SUM(O15:O16)</f>
        <v>352.2</v>
      </c>
      <c r="P17" s="219">
        <f>SUM(P15:P16)</f>
        <v>1897.1</v>
      </c>
      <c r="Q17" s="222"/>
      <c r="R17" s="221">
        <f>SUM(R15:R16)</f>
        <v>1534.7</v>
      </c>
      <c r="S17" s="218">
        <f>SUM(S15:S16)</f>
        <v>283</v>
      </c>
      <c r="T17" s="218">
        <f>SUM(T15:T16)</f>
        <v>350.2</v>
      </c>
      <c r="U17" s="219">
        <f>SUM(U15:U16)</f>
        <v>2167.9</v>
      </c>
      <c r="V17" s="222"/>
      <c r="W17" s="221">
        <f>SUM(W15:W16)</f>
        <v>5274.4</v>
      </c>
      <c r="X17" s="218">
        <f>SUM(X15:X16)</f>
        <v>896.49999999999989</v>
      </c>
      <c r="Y17" s="218">
        <f>SUM(Y15:Y16)</f>
        <v>1395.4</v>
      </c>
      <c r="Z17" s="219">
        <f>SUM(Z15:Z16)</f>
        <v>7566.3</v>
      </c>
      <c r="AA17" s="222"/>
      <c r="AB17" s="221">
        <f>SUM(AB15:AB16)</f>
        <v>1277.3</v>
      </c>
      <c r="AC17" s="218">
        <f>SUM(AC15:AC16)</f>
        <v>204.2</v>
      </c>
      <c r="AD17" s="218">
        <f>SUM(AD15:AD16)</f>
        <v>334.5</v>
      </c>
      <c r="AE17" s="221">
        <f>SUM(AE15:AE16)</f>
        <v>1657.8999999999999</v>
      </c>
      <c r="AF17" s="222"/>
      <c r="AG17" s="221">
        <f>SUM(AG15:AG16)</f>
        <v>1370.4</v>
      </c>
      <c r="AH17" s="218">
        <f>SUM(AH15:AH16)</f>
        <v>214.7</v>
      </c>
      <c r="AI17" s="218">
        <f>SUM(AI15:AI16)</f>
        <v>364.8</v>
      </c>
      <c r="AJ17" s="219">
        <f>SUM(AJ15:AJ16)</f>
        <v>1949.9</v>
      </c>
      <c r="AK17" s="223"/>
      <c r="AL17" s="221">
        <f>SUM(AL15:AL16)</f>
        <v>1387.5</v>
      </c>
      <c r="AM17" s="218">
        <f>SUM(AM15:AM16)</f>
        <v>216.39999999999998</v>
      </c>
      <c r="AN17" s="218">
        <f>SUM(AN15:AN16)</f>
        <v>347.5</v>
      </c>
      <c r="AO17" s="219">
        <f>SUM(AO15:AO16)</f>
        <v>1951.4</v>
      </c>
      <c r="AP17" s="220"/>
      <c r="AQ17" s="221">
        <f>SUM(AQ15:AQ16)</f>
        <v>1637</v>
      </c>
      <c r="AR17" s="218">
        <f>SUM(AR15:AR16)</f>
        <v>307.3</v>
      </c>
      <c r="AS17" s="218">
        <f>SUM(AS15:AS16)</f>
        <v>371.1</v>
      </c>
      <c r="AT17" s="219">
        <f>SUM(AT15:AT16)</f>
        <v>2315.4</v>
      </c>
      <c r="AU17" s="220"/>
      <c r="AV17" s="221">
        <f>SUM(AV15:AV16)</f>
        <v>5672.2000000000007</v>
      </c>
      <c r="AW17" s="218">
        <f>SUM(AW15:AW16)</f>
        <v>942.6</v>
      </c>
      <c r="AX17" s="218">
        <f>SUM(AX15:AX16)</f>
        <v>1417.9</v>
      </c>
      <c r="AY17" s="219">
        <f>SUM(AY15:AY16)</f>
        <v>8032.7000000000007</v>
      </c>
      <c r="BA17" s="221">
        <f>SUM(BA15:BA16)</f>
        <v>1330.8000000000002</v>
      </c>
      <c r="BB17" s="218">
        <f>SUM(BB15:BB16)</f>
        <v>214.6</v>
      </c>
      <c r="BC17" s="218">
        <f>SUM(BC15:BC16)</f>
        <v>283.10000000000002</v>
      </c>
      <c r="BD17" s="219">
        <f>SUM(BD15:BD16)</f>
        <v>1828.5000000000002</v>
      </c>
      <c r="BF17" s="221">
        <f>SUM(BF15:BF16)</f>
        <v>1196</v>
      </c>
      <c r="BG17" s="218">
        <f>SUM(BG15:BG16)</f>
        <v>179.79999999999998</v>
      </c>
      <c r="BH17" s="218">
        <f>SUM(BH15:BH16)</f>
        <v>254</v>
      </c>
      <c r="BI17" s="219">
        <f t="shared" si="34"/>
        <v>1629.8</v>
      </c>
      <c r="BK17" s="221">
        <f>SUM(BK15:BK16)</f>
        <v>1335.6999999999998</v>
      </c>
      <c r="BL17" s="218">
        <f>SUM(BL15:BL16)</f>
        <v>213.1</v>
      </c>
      <c r="BM17" s="218">
        <f>SUM(BM15:BM16)</f>
        <v>270.3</v>
      </c>
      <c r="BN17" s="219">
        <f>SUM(BK17:BM17)</f>
        <v>1819.0999999999997</v>
      </c>
      <c r="BP17" s="221">
        <f>SUM(BP15:BP16)</f>
        <v>1521</v>
      </c>
      <c r="BQ17" s="218">
        <f>SUM(BQ15:BQ16)</f>
        <v>286.60000000000002</v>
      </c>
      <c r="BR17" s="218">
        <f>SUM(BR15:BR16)</f>
        <v>272.2</v>
      </c>
      <c r="BS17" s="219">
        <f>SUM(BP17:BR17)</f>
        <v>2079.7999999999997</v>
      </c>
      <c r="BU17" s="221">
        <f>SUM(BU15:BU16)</f>
        <v>5383.5</v>
      </c>
      <c r="BV17" s="218">
        <f>SUM(BV15:BV16)</f>
        <v>894.1</v>
      </c>
      <c r="BW17" s="218">
        <f>SUM(BW15:BW16)</f>
        <v>1079.5999999999999</v>
      </c>
      <c r="BX17" s="219">
        <f>SUM(BU17:BW17)</f>
        <v>7357.2000000000007</v>
      </c>
      <c r="BZ17" s="221">
        <f>SUM(BZ15:BZ16)</f>
        <v>1347.9</v>
      </c>
      <c r="CA17" s="218">
        <f>SUM(CA15:CA16)</f>
        <v>223.10000000000002</v>
      </c>
      <c r="CB17" s="218">
        <f>SUM(CB15:CB16)</f>
        <v>257.8</v>
      </c>
      <c r="CC17" s="219">
        <f>SUM(CC15:CC16)</f>
        <v>1828.8</v>
      </c>
      <c r="CD17" s="224"/>
      <c r="CE17" s="221">
        <f>SUM(CE15:CE16)</f>
        <v>1524.3</v>
      </c>
      <c r="CF17" s="218">
        <f>SUM(CF15:CF16)</f>
        <v>233.79999999999998</v>
      </c>
      <c r="CG17" s="218">
        <f>SUM(CG15:CG16)</f>
        <v>279.39999999999998</v>
      </c>
      <c r="CH17" s="219">
        <f t="shared" si="35"/>
        <v>2037.5</v>
      </c>
      <c r="CJ17" s="221">
        <f>SUM(CJ15:CJ16)</f>
        <v>2872.2</v>
      </c>
      <c r="CK17" s="218">
        <f>SUM(CK15:CK16)</f>
        <v>456.9</v>
      </c>
      <c r="CL17" s="218">
        <f>SUM(CL15:CL16)</f>
        <v>537.20000000000005</v>
      </c>
      <c r="CM17" s="219">
        <f t="shared" si="36"/>
        <v>3866.3</v>
      </c>
      <c r="CO17" s="221">
        <f>SUM(CO15:CO16)</f>
        <v>1586.6999999999998</v>
      </c>
      <c r="CP17" s="218">
        <f>SUM(CP15:CP16)</f>
        <v>241.79999999999998</v>
      </c>
      <c r="CQ17" s="218">
        <f>SUM(CQ15:CQ16)</f>
        <v>291.40000000000003</v>
      </c>
      <c r="CR17" s="219">
        <f t="shared" si="37"/>
        <v>2119.8999999999996</v>
      </c>
      <c r="CT17" s="221">
        <f>SUM(CT15:CT16)</f>
        <v>4458.8999999999996</v>
      </c>
      <c r="CU17" s="218">
        <f>SUM(CU15:CU16)</f>
        <v>698.7</v>
      </c>
      <c r="CV17" s="218">
        <f>SUM(CV15:CV16)</f>
        <v>828.6</v>
      </c>
      <c r="CW17" s="219">
        <f t="shared" si="38"/>
        <v>5986.2</v>
      </c>
      <c r="CY17" s="221">
        <f>SUM(CY15:CY16)</f>
        <v>1918.9</v>
      </c>
      <c r="CZ17" s="218">
        <f>SUM(CZ15:CZ16)</f>
        <v>302.60000000000002</v>
      </c>
      <c r="DA17" s="218">
        <f>SUM(DA15:DA16)</f>
        <v>328.19999999999993</v>
      </c>
      <c r="DB17" s="219">
        <f>SUM(CY17:DA17)</f>
        <v>2549.6999999999998</v>
      </c>
      <c r="DC17" s="224"/>
      <c r="DD17" s="221">
        <f>SUM(DD15:DD16)</f>
        <v>6377.8</v>
      </c>
      <c r="DE17" s="218">
        <f>SUM(DE15:DE16)</f>
        <v>1001.3000000000001</v>
      </c>
      <c r="DF17" s="218">
        <f>SUM(DF15:DF16)</f>
        <v>1156.8</v>
      </c>
      <c r="DG17" s="219">
        <f>SUM(DD17:DF17)</f>
        <v>8535.9</v>
      </c>
      <c r="DH17" s="224"/>
      <c r="DI17" s="221">
        <f>SUM(DI15:DI16)</f>
        <v>1624.1</v>
      </c>
      <c r="DJ17" s="218">
        <f>SUM(DJ15:DJ16)</f>
        <v>222.8</v>
      </c>
      <c r="DK17" s="218">
        <f>SUM(DK15:DK16)</f>
        <v>289.3</v>
      </c>
      <c r="DL17" s="219">
        <f>SUM(DL15:DL16)</f>
        <v>2136.1999999999998</v>
      </c>
      <c r="DM17" s="224"/>
      <c r="DN17" s="221">
        <f>SUM(DN15:DN16)</f>
        <v>1817.8000000000002</v>
      </c>
      <c r="DO17" s="218">
        <f>SUM(DO15:DO16)</f>
        <v>237.20000000000002</v>
      </c>
      <c r="DP17" s="218">
        <f>SUM(DP15:DP16)</f>
        <v>313.8</v>
      </c>
      <c r="DQ17" s="219">
        <f t="shared" si="39"/>
        <v>2368.8000000000002</v>
      </c>
      <c r="DR17" s="224"/>
      <c r="DS17" s="221">
        <f>SUM(DS15:DS16)</f>
        <v>3441.9</v>
      </c>
      <c r="DT17" s="218">
        <f>SUM(DT15:DT16)</f>
        <v>460</v>
      </c>
      <c r="DU17" s="218">
        <f>SUM(DU15:DU16)</f>
        <v>603.1</v>
      </c>
      <c r="DV17" s="219">
        <f t="shared" si="40"/>
        <v>4505</v>
      </c>
      <c r="DW17" s="224"/>
      <c r="DX17" s="221">
        <f>SUM(DX15:DX16)</f>
        <v>1810.5</v>
      </c>
      <c r="DY17" s="218">
        <f>SUM(DY15:DY16)</f>
        <v>210.39999999999998</v>
      </c>
      <c r="DZ17" s="218">
        <f>SUM(DZ15:DZ16)</f>
        <v>313.60000000000002</v>
      </c>
      <c r="EA17" s="219">
        <f t="shared" si="41"/>
        <v>2334.5</v>
      </c>
      <c r="EB17" s="224"/>
      <c r="EC17" s="221">
        <f>SUM(EC15:EC16)</f>
        <v>5252.4</v>
      </c>
      <c r="ED17" s="218">
        <f>SUM(ED15:ED16)</f>
        <v>670.4</v>
      </c>
      <c r="EE17" s="218">
        <f>SUM(EE15:EE16)</f>
        <v>916.69999999999993</v>
      </c>
      <c r="EF17" s="219">
        <f t="shared" si="42"/>
        <v>6839.4999999999991</v>
      </c>
      <c r="EG17" s="224"/>
      <c r="EH17" s="221">
        <f>SUM(EH15:EH16)</f>
        <v>1860.1000000000001</v>
      </c>
      <c r="EI17" s="218">
        <f>SUM(EI15:EI16)</f>
        <v>259.89999999999998</v>
      </c>
      <c r="EJ17" s="218">
        <f>SUM(EJ15:EJ16)</f>
        <v>338.3</v>
      </c>
      <c r="EK17" s="219">
        <f t="shared" si="43"/>
        <v>2458.3000000000002</v>
      </c>
      <c r="EL17" s="224"/>
      <c r="EM17" s="221">
        <f>SUM(EM15:EM16)</f>
        <v>7112.4</v>
      </c>
      <c r="EN17" s="218">
        <f>SUM(EN15:EN16)</f>
        <v>930.30000000000007</v>
      </c>
      <c r="EO17" s="218">
        <f>SUM(EO15:EO16)</f>
        <v>1255.3</v>
      </c>
      <c r="EP17" s="219">
        <f t="shared" si="44"/>
        <v>9298</v>
      </c>
      <c r="EQ17" s="224"/>
      <c r="ER17" s="221">
        <f>SUM(ER15:ER16)</f>
        <v>1673.8000000000002</v>
      </c>
      <c r="ES17" s="218">
        <f>SUM(ES15:ES16)</f>
        <v>208.4</v>
      </c>
      <c r="ET17" s="218">
        <f>SUM(ET15:ET16)</f>
        <v>325.60000000000002</v>
      </c>
      <c r="EU17" s="219">
        <f>SUM(EU15:EU16)</f>
        <v>2207.8000000000002</v>
      </c>
      <c r="EV17" s="224"/>
      <c r="EW17" s="221">
        <f>SUM(EW15:EW16)</f>
        <v>1727.4</v>
      </c>
      <c r="EX17" s="218">
        <f>SUM(EX15:EX16)</f>
        <v>223.20000000000002</v>
      </c>
      <c r="EY17" s="218">
        <f>SUM(EY15:EY16)</f>
        <v>321.60000000000002</v>
      </c>
      <c r="EZ17" s="219">
        <f t="shared" ref="EZ17" si="47">SUM(EW17:EY17)</f>
        <v>2272.2000000000003</v>
      </c>
      <c r="FA17" s="224"/>
      <c r="FB17" s="221">
        <f>SUM(FB15:FB16)</f>
        <v>3397.7999999999997</v>
      </c>
      <c r="FC17" s="218">
        <f>SUM(FC15:FC16)</f>
        <v>431.2</v>
      </c>
      <c r="FD17" s="218">
        <f>SUM(FD15:FD16)</f>
        <v>646.5</v>
      </c>
      <c r="FE17" s="219">
        <f t="shared" ref="FE17" si="48">SUM(FB17:FD17)</f>
        <v>4475.5</v>
      </c>
      <c r="FF17" s="224"/>
      <c r="FG17" s="221">
        <f>SUM(FG15:FG16)</f>
        <v>1598.9</v>
      </c>
      <c r="FH17" s="218">
        <f>SUM(FH15:FH16)</f>
        <v>221</v>
      </c>
      <c r="FI17" s="218">
        <f>SUM(FI15:FI16)</f>
        <v>330.79999999999995</v>
      </c>
      <c r="FJ17" s="219">
        <f>SUM(FG17:FI17)</f>
        <v>2150.6999999999998</v>
      </c>
      <c r="FK17" s="224"/>
      <c r="FL17" s="221">
        <f>SUM(FL15:FL16)</f>
        <v>4997</v>
      </c>
      <c r="FM17" s="218">
        <f>SUM(FM15:FM16)</f>
        <v>652.1</v>
      </c>
      <c r="FN17" s="218">
        <f>SUM(FN15:FN16)</f>
        <v>977.1</v>
      </c>
      <c r="FO17" s="219">
        <f>SUM(FL17:FN17)</f>
        <v>6626.2000000000007</v>
      </c>
      <c r="FP17" s="224"/>
      <c r="FQ17" s="221">
        <f>SUM(FQ15:FQ16)</f>
        <v>1747.3999999999999</v>
      </c>
      <c r="FR17" s="218">
        <f>SUM(FR15:FR16)</f>
        <v>242.5</v>
      </c>
      <c r="FS17" s="218">
        <f>SUM(FS15:FS16)</f>
        <v>371.79999999999995</v>
      </c>
      <c r="FT17" s="219">
        <f>SUM(FQ17:FS17)</f>
        <v>2361.6999999999998</v>
      </c>
      <c r="FU17" s="224"/>
      <c r="FV17" s="221">
        <f>SUM(FV15:FV16)</f>
        <v>6744.4</v>
      </c>
      <c r="FW17" s="218">
        <f>SUM(FW15:FW16)</f>
        <v>894.5</v>
      </c>
      <c r="FX17" s="218">
        <f>SUM(FX15:FX16)</f>
        <v>1349.1</v>
      </c>
      <c r="FY17" s="219">
        <f>SUM(FV17:FX17)</f>
        <v>8988</v>
      </c>
      <c r="FZ17" s="224"/>
      <c r="GA17" s="221">
        <f>SUM(GA15:GA16)</f>
        <v>1568.7</v>
      </c>
      <c r="GB17" s="218">
        <f>SUM(GB15:GB16)</f>
        <v>214.1</v>
      </c>
      <c r="GC17" s="218">
        <f>SUM(GC15:GC16)</f>
        <v>338.1</v>
      </c>
      <c r="GD17" s="219">
        <f>SUM(GD15:GD16)</f>
        <v>2120.9</v>
      </c>
      <c r="GE17" s="224"/>
      <c r="GF17" s="221">
        <f>SUM(GF15:GF16)</f>
        <v>1610</v>
      </c>
      <c r="GG17" s="218">
        <f>SUM(GG15:GG16)</f>
        <v>209.89999999999998</v>
      </c>
      <c r="GH17" s="218">
        <f>SUM(GH15:GH16)</f>
        <v>340.3</v>
      </c>
      <c r="GI17" s="219">
        <f>SUM(GI15:GI16)</f>
        <v>2160.2000000000003</v>
      </c>
      <c r="GJ17" s="224"/>
      <c r="GK17" s="221">
        <f>SUM(GK15:GK16)</f>
        <v>3178.5</v>
      </c>
      <c r="GL17" s="218">
        <f>SUM(GL15:GL16)</f>
        <v>424</v>
      </c>
      <c r="GM17" s="218">
        <f>SUM(GM15:GM16)</f>
        <v>678.59999999999991</v>
      </c>
      <c r="GN17" s="219">
        <f>SUM(GN15:GN16)</f>
        <v>4281.1000000000004</v>
      </c>
      <c r="GP17" s="221">
        <f>SUM(GP15:GP16)</f>
        <v>1643.3999999999999</v>
      </c>
      <c r="GQ17" s="218">
        <f>SUM(GQ15:GQ16)</f>
        <v>205.8</v>
      </c>
      <c r="GR17" s="218">
        <f>SUM(GR15:GR16)</f>
        <v>362.5</v>
      </c>
      <c r="GS17" s="219">
        <f>SUM(GS15:GS16)</f>
        <v>2211.6999999999998</v>
      </c>
      <c r="GT17" s="224"/>
      <c r="GU17" s="221">
        <f>SUM(GU15:GU16)</f>
        <v>4822.3</v>
      </c>
      <c r="GV17" s="218">
        <f>SUM(GV15:GV16)</f>
        <v>629.6</v>
      </c>
      <c r="GW17" s="218">
        <f>SUM(GW15:GW16)</f>
        <v>1040.8</v>
      </c>
      <c r="GX17" s="219">
        <f>SUM(GX15:GX16)</f>
        <v>6492.7</v>
      </c>
      <c r="GZ17" s="221">
        <f>SUM(GZ15:GZ16)</f>
        <v>1772.0000000000002</v>
      </c>
      <c r="HA17" s="218">
        <f>SUM(HA15:HA16)</f>
        <v>248</v>
      </c>
      <c r="HB17" s="218">
        <f>SUM(HB15:HB16)</f>
        <v>396.20000000000005</v>
      </c>
      <c r="HC17" s="219">
        <f>SUM(HC15:HC16)</f>
        <v>2416.2000000000003</v>
      </c>
      <c r="HD17" s="224"/>
      <c r="HE17" s="221">
        <f>SUM(HE15:HE16)</f>
        <v>6594.4</v>
      </c>
      <c r="HF17" s="218">
        <f>SUM(HF15:HF16)</f>
        <v>877.7</v>
      </c>
      <c r="HG17" s="218">
        <f>SUM(HG15:HG16)</f>
        <v>1437</v>
      </c>
      <c r="HH17" s="219">
        <f>SUM(HH15:HH16)</f>
        <v>8909.1</v>
      </c>
      <c r="HJ17" s="221">
        <f>SUM(HJ15:HJ16)</f>
        <v>1614.4</v>
      </c>
      <c r="HK17" s="218">
        <f>SUM(HK15:HK16)</f>
        <v>205.8</v>
      </c>
      <c r="HL17" s="218">
        <f>SUM(HL15:HL16)</f>
        <v>380.6</v>
      </c>
      <c r="HM17" s="219">
        <f>SUM(HM15:HM16)</f>
        <v>2200.8000000000002</v>
      </c>
      <c r="HO17" s="221">
        <f>SUM(HO15:HO16)</f>
        <v>1697.2</v>
      </c>
      <c r="HP17" s="218">
        <f>SUM(HP15:HP16)</f>
        <v>235.29999999999998</v>
      </c>
      <c r="HQ17" s="218">
        <f>SUM(HQ15:HQ16)</f>
        <v>406.7</v>
      </c>
      <c r="HR17" s="219">
        <f>SUM(HR15:HR16)</f>
        <v>2339.1999999999998</v>
      </c>
      <c r="HT17" s="221">
        <f>SUM(HT15:HT16)</f>
        <v>3311.2999999999997</v>
      </c>
      <c r="HU17" s="218">
        <f>SUM(HU15:HU16)</f>
        <v>441</v>
      </c>
      <c r="HV17" s="218">
        <f>SUM(HV15:HV16)</f>
        <v>787.5</v>
      </c>
      <c r="HW17" s="219">
        <f>SUM(HW15:HW16)</f>
        <v>4539.8</v>
      </c>
    </row>
    <row r="18" spans="1:231" s="6" customFormat="1" ht="16" customHeight="1" x14ac:dyDescent="0.3">
      <c r="A18" s="4"/>
      <c r="C18" s="138"/>
      <c r="D18" s="292"/>
      <c r="E18" s="292"/>
      <c r="F18" s="145"/>
      <c r="H18" s="138"/>
      <c r="I18" s="292"/>
      <c r="J18" s="292"/>
      <c r="K18" s="145"/>
      <c r="M18" s="138"/>
      <c r="N18" s="292"/>
      <c r="O18" s="292"/>
      <c r="P18" s="145"/>
      <c r="Q18" s="88"/>
      <c r="R18" s="138"/>
      <c r="S18" s="292"/>
      <c r="T18" s="292"/>
      <c r="U18" s="145"/>
      <c r="V18" s="88"/>
      <c r="W18" s="138"/>
      <c r="X18" s="292"/>
      <c r="Y18" s="292"/>
      <c r="Z18" s="145"/>
      <c r="AA18" s="88"/>
      <c r="AB18" s="138"/>
      <c r="AC18" s="292"/>
      <c r="AD18" s="292"/>
      <c r="AE18" s="145"/>
      <c r="AF18" s="88"/>
      <c r="AG18" s="138"/>
      <c r="AH18" s="292"/>
      <c r="AI18" s="292"/>
      <c r="AJ18" s="145"/>
      <c r="AK18" s="88"/>
      <c r="AL18" s="138"/>
      <c r="AM18" s="292"/>
      <c r="AN18" s="292"/>
      <c r="AO18" s="145"/>
      <c r="AQ18" s="138"/>
      <c r="AR18" s="292"/>
      <c r="AS18" s="292"/>
      <c r="AT18" s="145"/>
      <c r="AV18" s="138"/>
      <c r="AW18" s="292"/>
      <c r="AX18" s="292"/>
      <c r="AY18" s="145"/>
      <c r="BA18" s="138"/>
      <c r="BB18" s="292"/>
      <c r="BC18" s="292"/>
      <c r="BD18" s="145"/>
      <c r="BF18" s="138"/>
      <c r="BG18" s="292"/>
      <c r="BH18" s="292"/>
      <c r="BI18" s="145"/>
      <c r="BK18" s="138"/>
      <c r="BL18" s="292"/>
      <c r="BM18" s="292"/>
      <c r="BN18" s="145"/>
      <c r="BP18" s="138"/>
      <c r="BQ18" s="292"/>
      <c r="BR18" s="292"/>
      <c r="BS18" s="145"/>
      <c r="BU18" s="138"/>
      <c r="BV18" s="292"/>
      <c r="BW18" s="292"/>
      <c r="BX18" s="145"/>
      <c r="BZ18" s="138"/>
      <c r="CA18" s="292"/>
      <c r="CB18" s="292"/>
      <c r="CC18" s="145"/>
      <c r="CE18" s="138"/>
      <c r="CF18" s="292"/>
      <c r="CG18" s="292"/>
      <c r="CH18" s="145"/>
      <c r="CJ18" s="138"/>
      <c r="CK18" s="292"/>
      <c r="CL18" s="292"/>
      <c r="CM18" s="145"/>
      <c r="CO18" s="138"/>
      <c r="CP18" s="292"/>
      <c r="CQ18" s="292"/>
      <c r="CR18" s="145"/>
      <c r="CT18" s="138"/>
      <c r="CU18" s="292"/>
      <c r="CV18" s="292"/>
      <c r="CW18" s="145"/>
      <c r="CY18" s="138"/>
      <c r="CZ18" s="292"/>
      <c r="DA18" s="292"/>
      <c r="DB18" s="145"/>
      <c r="DD18" s="138"/>
      <c r="DE18" s="292"/>
      <c r="DF18" s="292"/>
      <c r="DG18" s="145"/>
      <c r="DI18" s="138"/>
      <c r="DJ18" s="292"/>
      <c r="DK18" s="292"/>
      <c r="DL18" s="145"/>
      <c r="DN18" s="138"/>
      <c r="DO18" s="292"/>
      <c r="DP18" s="292"/>
      <c r="DQ18" s="145"/>
      <c r="DS18" s="138"/>
      <c r="DT18" s="292"/>
      <c r="DU18" s="292"/>
      <c r="DV18" s="145"/>
      <c r="DX18" s="138"/>
      <c r="DY18" s="292"/>
      <c r="DZ18" s="292"/>
      <c r="EA18" s="145"/>
      <c r="EC18" s="138"/>
      <c r="ED18" s="292"/>
      <c r="EE18" s="292"/>
      <c r="EF18" s="145"/>
      <c r="EH18" s="138"/>
      <c r="EI18" s="292"/>
      <c r="EJ18" s="292"/>
      <c r="EK18" s="145"/>
      <c r="EM18" s="138"/>
      <c r="EN18" s="292"/>
      <c r="EO18" s="292"/>
      <c r="EP18" s="145"/>
      <c r="ER18" s="138"/>
      <c r="ES18" s="292"/>
      <c r="ET18" s="292"/>
      <c r="EU18" s="145"/>
      <c r="EW18" s="138"/>
      <c r="EX18" s="292"/>
      <c r="EY18" s="292"/>
      <c r="EZ18" s="145"/>
      <c r="FB18" s="138"/>
      <c r="FC18" s="292"/>
      <c r="FD18" s="292"/>
      <c r="FE18" s="145"/>
      <c r="FG18" s="138"/>
      <c r="FH18" s="292"/>
      <c r="FI18" s="292"/>
      <c r="FJ18" s="145"/>
      <c r="FL18" s="138"/>
      <c r="FM18" s="292"/>
      <c r="FN18" s="292"/>
      <c r="FO18" s="145"/>
      <c r="FQ18" s="138"/>
      <c r="FR18" s="292"/>
      <c r="FS18" s="292"/>
      <c r="FT18" s="145"/>
      <c r="FV18" s="138"/>
      <c r="FW18" s="292"/>
      <c r="FX18" s="292"/>
      <c r="FY18" s="145"/>
      <c r="GA18" s="138"/>
      <c r="GB18" s="292"/>
      <c r="GC18" s="292"/>
      <c r="GD18" s="145"/>
      <c r="GF18" s="138"/>
      <c r="GG18" s="292"/>
      <c r="GH18" s="292"/>
      <c r="GI18" s="145"/>
      <c r="GK18" s="138"/>
      <c r="GL18" s="292"/>
      <c r="GM18" s="292"/>
      <c r="GN18" s="145"/>
      <c r="GP18" s="138"/>
      <c r="GQ18" s="292"/>
      <c r="GR18" s="292"/>
      <c r="GS18" s="145"/>
      <c r="GU18" s="138"/>
      <c r="GV18" s="292"/>
      <c r="GW18" s="292"/>
      <c r="GX18" s="145"/>
      <c r="GZ18" s="138"/>
      <c r="HA18" s="292"/>
      <c r="HB18" s="292"/>
      <c r="HC18" s="145"/>
      <c r="HE18" s="138"/>
      <c r="HF18" s="292"/>
      <c r="HG18" s="292"/>
      <c r="HH18" s="145"/>
      <c r="HJ18" s="138"/>
      <c r="HK18" s="292"/>
      <c r="HL18" s="292"/>
      <c r="HM18" s="145"/>
      <c r="HO18" s="138"/>
      <c r="HP18" s="292"/>
      <c r="HQ18" s="292"/>
      <c r="HR18" s="145"/>
      <c r="HT18" s="138"/>
      <c r="HU18" s="292"/>
      <c r="HV18" s="292"/>
      <c r="HW18" s="145"/>
    </row>
    <row r="19" spans="1:231" s="249" customFormat="1" ht="16" customHeight="1" x14ac:dyDescent="0.3">
      <c r="A19" s="291" t="s">
        <v>74</v>
      </c>
      <c r="C19" s="293"/>
      <c r="F19" s="294"/>
      <c r="H19" s="293"/>
      <c r="K19" s="294"/>
      <c r="M19" s="293"/>
      <c r="P19" s="294"/>
      <c r="R19" s="293"/>
      <c r="U19" s="294"/>
      <c r="W19" s="293"/>
      <c r="Z19" s="294"/>
      <c r="AB19" s="293"/>
      <c r="AE19" s="294"/>
      <c r="AG19" s="293"/>
      <c r="AJ19" s="294"/>
      <c r="AL19" s="293"/>
      <c r="AO19" s="294"/>
      <c r="AQ19" s="293"/>
      <c r="AT19" s="294"/>
      <c r="AV19" s="293"/>
      <c r="AY19" s="294"/>
      <c r="BA19" s="293"/>
      <c r="BD19" s="294"/>
      <c r="BF19" s="293"/>
      <c r="BI19" s="294"/>
      <c r="BK19" s="293"/>
      <c r="BN19" s="294"/>
      <c r="BP19" s="293"/>
      <c r="BS19" s="294"/>
      <c r="BU19" s="293"/>
      <c r="BX19" s="294"/>
      <c r="BZ19" s="293"/>
      <c r="CC19" s="294"/>
      <c r="CE19" s="293"/>
      <c r="CH19" s="294"/>
      <c r="CJ19" s="293"/>
      <c r="CM19" s="294"/>
      <c r="CO19" s="293"/>
      <c r="CR19" s="294"/>
      <c r="CT19" s="293"/>
      <c r="CW19" s="294"/>
      <c r="CY19" s="293">
        <v>110.5</v>
      </c>
      <c r="CZ19" s="249">
        <v>8.6999999999999993</v>
      </c>
      <c r="DA19" s="249">
        <v>26.6</v>
      </c>
      <c r="DB19" s="294">
        <f>SUM(CY19:DA19)</f>
        <v>145.80000000000001</v>
      </c>
      <c r="DD19" s="293">
        <v>185.9</v>
      </c>
      <c r="DE19" s="249">
        <v>2.8</v>
      </c>
      <c r="DF19" s="249">
        <v>61.3</v>
      </c>
      <c r="DG19" s="294">
        <f>SUM(DD19:DF19)</f>
        <v>250</v>
      </c>
      <c r="DI19" s="293">
        <v>57.1</v>
      </c>
      <c r="DJ19" s="249">
        <v>-20.3</v>
      </c>
      <c r="DK19" s="249">
        <v>8.6999999999999993</v>
      </c>
      <c r="DL19" s="294">
        <f>SUM(DI19:DK19)</f>
        <v>45.5</v>
      </c>
      <c r="DN19" s="293">
        <v>75.2</v>
      </c>
      <c r="DO19" s="249">
        <v>20.399999999999999</v>
      </c>
      <c r="DP19" s="249">
        <v>1.6</v>
      </c>
      <c r="DQ19" s="294">
        <f>SUM(DN19:DP19)</f>
        <v>97.199999999999989</v>
      </c>
      <c r="DS19" s="293">
        <v>132.4</v>
      </c>
      <c r="DT19" s="249">
        <v>9.9999999999997868E-2</v>
      </c>
      <c r="DU19" s="249">
        <v>10.199999999999999</v>
      </c>
      <c r="DV19" s="294">
        <f>SUM(DS19:DU19)</f>
        <v>142.69999999999999</v>
      </c>
      <c r="DX19" s="293">
        <v>24.4</v>
      </c>
      <c r="DY19" s="249">
        <v>5.2</v>
      </c>
      <c r="DZ19" s="249">
        <v>-5.7</v>
      </c>
      <c r="EA19" s="294">
        <f>SUM(DX19:DZ19)</f>
        <v>23.9</v>
      </c>
      <c r="EC19" s="293">
        <v>156.80000000000001</v>
      </c>
      <c r="ED19" s="249">
        <v>5.299999999999998</v>
      </c>
      <c r="EE19" s="249">
        <v>4.4999999999999991</v>
      </c>
      <c r="EF19" s="294">
        <f>SUM(EC19:EE19)</f>
        <v>166.60000000000002</v>
      </c>
      <c r="EH19" s="293">
        <v>45.7</v>
      </c>
      <c r="EI19" s="249">
        <v>-30</v>
      </c>
      <c r="EJ19" s="249">
        <v>14.1</v>
      </c>
      <c r="EK19" s="294">
        <f>SUM(EH19:EJ19)</f>
        <v>29.800000000000004</v>
      </c>
      <c r="EM19" s="293">
        <v>202.6</v>
      </c>
      <c r="EN19" s="249">
        <v>-24.7</v>
      </c>
      <c r="EO19" s="249">
        <v>18.5</v>
      </c>
      <c r="EP19" s="294">
        <f>SUM(EM19:EO19)</f>
        <v>196.4</v>
      </c>
      <c r="ER19" s="293">
        <v>-40.5</v>
      </c>
      <c r="ES19" s="249">
        <v>-24.3</v>
      </c>
      <c r="ET19" s="249">
        <v>-11.6</v>
      </c>
      <c r="EU19" s="294">
        <f>SUM(ER19:ET19)</f>
        <v>-76.399999999999991</v>
      </c>
      <c r="EW19" s="293">
        <v>9.6</v>
      </c>
      <c r="EX19" s="249">
        <v>-5.2</v>
      </c>
      <c r="EY19" s="249">
        <v>0.7</v>
      </c>
      <c r="EZ19" s="294">
        <f>SUM(EW19:EY19)</f>
        <v>5.0999999999999996</v>
      </c>
      <c r="FB19" s="293">
        <v>-30.9</v>
      </c>
      <c r="FC19" s="249">
        <v>-29.5</v>
      </c>
      <c r="FD19" s="249">
        <v>-10.9</v>
      </c>
      <c r="FE19" s="294">
        <f>SUM(FB19:FD19)</f>
        <v>-71.3</v>
      </c>
      <c r="FG19" s="293">
        <v>20.8</v>
      </c>
      <c r="FH19" s="249">
        <v>-36</v>
      </c>
      <c r="FI19" s="249">
        <v>-18.7</v>
      </c>
      <c r="FJ19" s="294">
        <f>SUM(FG19:FI19)</f>
        <v>-33.9</v>
      </c>
      <c r="FL19" s="293">
        <v>-10.1</v>
      </c>
      <c r="FM19" s="249">
        <v>-65.5</v>
      </c>
      <c r="FN19" s="249">
        <v>-29.6</v>
      </c>
      <c r="FO19" s="294">
        <f>SUM(FL19:FN19)</f>
        <v>-105.19999999999999</v>
      </c>
      <c r="FQ19" s="293">
        <v>28</v>
      </c>
      <c r="FR19" s="249">
        <v>19</v>
      </c>
      <c r="FS19" s="249">
        <v>22.8</v>
      </c>
      <c r="FT19" s="294">
        <f>SUM(FQ19:FS19)</f>
        <v>69.8</v>
      </c>
      <c r="FV19" s="293">
        <v>17.8</v>
      </c>
      <c r="FW19" s="249">
        <v>-46.5</v>
      </c>
      <c r="FX19" s="249">
        <v>-6.7</v>
      </c>
      <c r="FY19" s="294">
        <f>SUM(FV19:FX19)</f>
        <v>-35.4</v>
      </c>
      <c r="GA19" s="293">
        <v>-16.8</v>
      </c>
      <c r="GB19" s="249">
        <v>-10.5</v>
      </c>
      <c r="GC19" s="249">
        <v>-1.5</v>
      </c>
      <c r="GD19" s="294">
        <f>SUM(GA19:GC19)</f>
        <v>-28.8</v>
      </c>
      <c r="GF19" s="293">
        <v>17.5</v>
      </c>
      <c r="GG19" s="249">
        <v>-4.5</v>
      </c>
      <c r="GH19" s="249">
        <v>0.5</v>
      </c>
      <c r="GI19" s="294">
        <v>13.5</v>
      </c>
      <c r="GK19" s="293">
        <v>0.8</v>
      </c>
      <c r="GL19" s="249">
        <v>-14.9</v>
      </c>
      <c r="GM19" s="249">
        <v>-1.2</v>
      </c>
      <c r="GN19" s="294">
        <v>-15.3</v>
      </c>
      <c r="GP19" s="293">
        <v>41.2</v>
      </c>
      <c r="GQ19" s="249">
        <v>-13.5</v>
      </c>
      <c r="GR19" s="249">
        <v>6</v>
      </c>
      <c r="GS19" s="294">
        <f>SUM(GP19:GR19)</f>
        <v>33.700000000000003</v>
      </c>
      <c r="GU19" s="293">
        <v>42</v>
      </c>
      <c r="GV19" s="249">
        <v>-28.5</v>
      </c>
      <c r="GW19" s="249">
        <v>4.9000000000000004</v>
      </c>
      <c r="GX19" s="294">
        <f>SUM(GU19:GW19)</f>
        <v>18.399999999999999</v>
      </c>
      <c r="GZ19" s="293">
        <v>84.8</v>
      </c>
      <c r="HA19" s="249">
        <v>25.099999999999998</v>
      </c>
      <c r="HB19" s="249">
        <v>2.9999999999999996</v>
      </c>
      <c r="HC19" s="294">
        <f>SUM(GZ19:HB19)</f>
        <v>112.89999999999999</v>
      </c>
      <c r="HE19" s="293">
        <v>126.69999999999997</v>
      </c>
      <c r="HF19" s="249">
        <v>-3.3999999999999986</v>
      </c>
      <c r="HG19" s="249">
        <v>8</v>
      </c>
      <c r="HH19" s="294">
        <f>SUM(HE19:HG19)</f>
        <v>131.29999999999998</v>
      </c>
      <c r="HJ19" s="293">
        <v>6.6</v>
      </c>
      <c r="HK19" s="249">
        <v>-15.3</v>
      </c>
      <c r="HL19" s="249">
        <v>10.6</v>
      </c>
      <c r="HM19" s="294">
        <f>SUM(HJ19:HL19)</f>
        <v>1.8999999999999986</v>
      </c>
      <c r="HO19" s="293">
        <v>35.9</v>
      </c>
      <c r="HP19" s="249">
        <v>15</v>
      </c>
      <c r="HQ19" s="249">
        <v>6.4</v>
      </c>
      <c r="HR19" s="294">
        <f>SUM(HO19:HQ19)</f>
        <v>57.3</v>
      </c>
      <c r="HT19" s="293">
        <v>42.7</v>
      </c>
      <c r="HU19" s="249">
        <v>-0.4</v>
      </c>
      <c r="HV19" s="249">
        <v>16.899999999999999</v>
      </c>
      <c r="HW19" s="294">
        <f>SUM(HT19:HV19)</f>
        <v>59.2</v>
      </c>
    </row>
    <row r="20" spans="1:231" s="249" customFormat="1" ht="16" customHeight="1" x14ac:dyDescent="0.3">
      <c r="A20" s="291" t="s">
        <v>242</v>
      </c>
      <c r="C20" s="293"/>
      <c r="F20" s="294"/>
      <c r="H20" s="293"/>
      <c r="K20" s="294"/>
      <c r="M20" s="293"/>
      <c r="P20" s="294"/>
      <c r="R20" s="293"/>
      <c r="U20" s="294"/>
      <c r="W20" s="293"/>
      <c r="Z20" s="294"/>
      <c r="AB20" s="293"/>
      <c r="AE20" s="294"/>
      <c r="AG20" s="293"/>
      <c r="AJ20" s="294"/>
      <c r="AL20" s="293"/>
      <c r="AO20" s="294"/>
      <c r="AQ20" s="293"/>
      <c r="AT20" s="294"/>
      <c r="AV20" s="293"/>
      <c r="AY20" s="294"/>
      <c r="BA20" s="293"/>
      <c r="BD20" s="294"/>
      <c r="BF20" s="293"/>
      <c r="BI20" s="294"/>
      <c r="BK20" s="293"/>
      <c r="BN20" s="294"/>
      <c r="BP20" s="293"/>
      <c r="BS20" s="294"/>
      <c r="BU20" s="293"/>
      <c r="BX20" s="294"/>
      <c r="BZ20" s="293"/>
      <c r="CC20" s="294"/>
      <c r="CE20" s="293"/>
      <c r="CH20" s="294"/>
      <c r="CJ20" s="293"/>
      <c r="CM20" s="294"/>
      <c r="CO20" s="293"/>
      <c r="CR20" s="294"/>
      <c r="CT20" s="293"/>
      <c r="CW20" s="294"/>
      <c r="CY20" s="305">
        <f>CY19/CY12</f>
        <v>5.1074647561821125E-2</v>
      </c>
      <c r="CZ20" s="196">
        <f>CZ19/CZ12</f>
        <v>2.4417625596407515E-2</v>
      </c>
      <c r="DA20" s="196">
        <f>DA19/DA12</f>
        <v>7.3097004671613092E-2</v>
      </c>
      <c r="DB20" s="306">
        <f>DB19/DB12</f>
        <v>5.0560044387418943E-2</v>
      </c>
      <c r="DD20" s="305">
        <f>DD19/DD12</f>
        <v>2.649922312659473E-2</v>
      </c>
      <c r="DE20" s="196">
        <f>DE19/DE12</f>
        <v>2.5154972599047707E-3</v>
      </c>
      <c r="DF20" s="196">
        <f>DF19/DF12</f>
        <v>4.8639212885820828E-2</v>
      </c>
      <c r="DG20" s="306">
        <f>DG19/DG12</f>
        <v>2.6627754641217631E-2</v>
      </c>
      <c r="DI20" s="305">
        <f>DI19/DI12</f>
        <v>3.1983420153475613E-2</v>
      </c>
      <c r="DJ20" s="196">
        <f>DJ19/DJ12</f>
        <v>-8.5401766933108969E-2</v>
      </c>
      <c r="DK20" s="196">
        <f>DK19/DK12</f>
        <v>2.8246753246753246E-2</v>
      </c>
      <c r="DL20" s="306">
        <f>DL19/DL12</f>
        <v>1.951951951951952E-2</v>
      </c>
      <c r="DN20" s="305">
        <f>DN19/DN12</f>
        <v>3.7386894700208818E-2</v>
      </c>
      <c r="DO20" s="196">
        <f>DO19/DO12</f>
        <v>7.502758367046708E-2</v>
      </c>
      <c r="DP20" s="196">
        <f>DP19/DP12</f>
        <v>4.8587913756453086E-3</v>
      </c>
      <c r="DQ20" s="306">
        <f>DQ19/DQ12</f>
        <v>3.7204317538084661E-2</v>
      </c>
      <c r="DS20" s="305">
        <f>DS19/DS12</f>
        <v>3.4871470712178679E-2</v>
      </c>
      <c r="DT20" s="196">
        <f>DT19/DT12</f>
        <v>1.9627085377820974E-4</v>
      </c>
      <c r="DU20" s="196">
        <f>DU19/DU12</f>
        <v>1.6005021183116273E-2</v>
      </c>
      <c r="DV20" s="306">
        <f>DV19/DV12</f>
        <v>2.8865604013269677E-2</v>
      </c>
      <c r="DX20" s="305">
        <f>DX19/DX12</f>
        <v>1.2452156162286296E-2</v>
      </c>
      <c r="DY20" s="196">
        <f>DY19/DY12</f>
        <v>2.2413793103448276E-2</v>
      </c>
      <c r="DZ20" s="196">
        <f>DZ19/DZ12</f>
        <v>-1.7614338689740421E-2</v>
      </c>
      <c r="EA20" s="306">
        <f>EA19/EA12</f>
        <v>9.5026042702079441E-3</v>
      </c>
      <c r="EC20" s="305">
        <f>EC19/EC12</f>
        <v>2.7240193183002678E-2</v>
      </c>
      <c r="ED20" s="196">
        <f>ED19/ED12</f>
        <v>7.1467098166127273E-3</v>
      </c>
      <c r="EE20" s="196">
        <f>EE19/EE12</f>
        <v>4.6831095847642825E-3</v>
      </c>
      <c r="EF20" s="306">
        <f>EF19/EF12</f>
        <v>2.2336332068591046E-2</v>
      </c>
      <c r="EH20" s="305">
        <f>EH19/EH12</f>
        <v>2.2907268170426064E-2</v>
      </c>
      <c r="EI20" s="196">
        <f>EI19/EI12</f>
        <v>-0.10402219140083219</v>
      </c>
      <c r="EJ20" s="196">
        <f>EJ19/EJ12</f>
        <v>3.8778877887788776E-2</v>
      </c>
      <c r="EK20" s="306">
        <f>EK19/EK12</f>
        <v>1.1258027956176805E-2</v>
      </c>
      <c r="EM20" s="305">
        <f>EM19/EM12</f>
        <v>2.6138562766094695E-2</v>
      </c>
      <c r="EN20" s="196">
        <f>EN19/EN12</f>
        <v>-2.3978254538394327E-2</v>
      </c>
      <c r="EO20" s="196">
        <f>EO19/EO12</f>
        <v>1.3966480446927375E-2</v>
      </c>
      <c r="EP20" s="306">
        <f>EP19/EP12</f>
        <v>1.9434576526118921E-2</v>
      </c>
      <c r="ER20" s="305">
        <f>ER19/ER12</f>
        <v>-2.3546511627906976E-2</v>
      </c>
      <c r="ES20" s="196">
        <f>ES19/ES12</f>
        <v>-0.11842105263157895</v>
      </c>
      <c r="ET20" s="196">
        <f>ET19/ET12</f>
        <v>-3.5791422400493669E-2</v>
      </c>
      <c r="EU20" s="306">
        <f>EU19/EU12</f>
        <v>-3.3966122793758054E-2</v>
      </c>
      <c r="EW20" s="305">
        <f>EW19/EW12</f>
        <v>5.2273346038660493E-3</v>
      </c>
      <c r="EX20" s="196">
        <f>EX19/EX12</f>
        <v>-2.1675698207586493E-2</v>
      </c>
      <c r="EY20" s="196">
        <f>EY19/EY12</f>
        <v>2.1237864077669902E-3</v>
      </c>
      <c r="EZ20" s="306">
        <f>EZ19/EZ12</f>
        <v>2.1197007481296758E-3</v>
      </c>
      <c r="FB20" s="305">
        <f>FB19/FB12</f>
        <v>-8.687828605167711E-3</v>
      </c>
      <c r="FC20" s="196">
        <f>FC19/FC12</f>
        <v>-6.6262353998203044E-2</v>
      </c>
      <c r="FD20" s="196">
        <f>FD19/FD12</f>
        <v>-1.6681971227425773E-2</v>
      </c>
      <c r="FE20" s="306">
        <f>FE19/FE12</f>
        <v>-1.5315876527828495E-2</v>
      </c>
      <c r="FG20" s="305">
        <f>FG19/FG12</f>
        <v>1.2221634643633586E-2</v>
      </c>
      <c r="FH20" s="196">
        <f>FH19/FH12</f>
        <v>-0.14882182720132286</v>
      </c>
      <c r="FI20" s="196">
        <f>FI19/FI12</f>
        <v>-5.4646405610753943E-2</v>
      </c>
      <c r="FJ20" s="306">
        <f>FJ19/FJ12</f>
        <v>-1.4829396325459317E-2</v>
      </c>
      <c r="FL20" s="305">
        <f>FL19/FL12</f>
        <v>-1.9205172085947897E-3</v>
      </c>
      <c r="FM20" s="196">
        <f>FM19/FM12</f>
        <v>-9.5342066957787477E-2</v>
      </c>
      <c r="FN20" s="196">
        <f>FN19/FN12</f>
        <v>-2.9739776951672861E-2</v>
      </c>
      <c r="FO20" s="306">
        <f>FO19/FO12</f>
        <v>-1.5155662483972741E-2</v>
      </c>
      <c r="FQ20" s="305">
        <f>FQ19/FQ12</f>
        <v>1.496605911593351E-2</v>
      </c>
      <c r="FR20" s="196">
        <f>FR19/FR12</f>
        <v>6.6363953894516242E-2</v>
      </c>
      <c r="FS20" s="196">
        <f>FS19/FS12</f>
        <v>5.7692307692307689E-2</v>
      </c>
      <c r="FT20" s="306">
        <f>FT19/FT12</f>
        <v>2.7346810844695191E-2</v>
      </c>
      <c r="FV20" s="305">
        <f>FV19/FV12</f>
        <v>2.4968438771216161E-3</v>
      </c>
      <c r="FW20" s="196">
        <f>FW19/FW12</f>
        <v>-4.7755982335421589E-2</v>
      </c>
      <c r="FX20" s="196">
        <f>FX19/FX12</f>
        <v>-4.8166786484543497E-3</v>
      </c>
      <c r="FY20" s="306">
        <f>FY19/FY12</f>
        <v>-3.7287885650484002E-3</v>
      </c>
      <c r="GA20" s="305">
        <f>GA19/GA12</f>
        <v>-1.0363972856261568E-2</v>
      </c>
      <c r="GB20" s="196">
        <f>GB19/GB12</f>
        <v>-4.7212230215827343E-2</v>
      </c>
      <c r="GC20" s="196">
        <f>GC19/GC12</f>
        <v>-4.3936731107205628E-3</v>
      </c>
      <c r="GD20" s="306">
        <f>GD19/GD12</f>
        <v>-1.3181984621017941E-2</v>
      </c>
      <c r="GF20" s="305">
        <f>GF19/GF12</f>
        <v>1.0213610365355433E-2</v>
      </c>
      <c r="GG20" s="196">
        <f>GG19/GG12</f>
        <v>-2.0279405137449302E-2</v>
      </c>
      <c r="GH20" s="196">
        <f>GH19/GH12</f>
        <v>1.4176353841791893E-3</v>
      </c>
      <c r="GI20" s="306">
        <f>GI19/GI12</f>
        <v>5.90034965034965E-3</v>
      </c>
      <c r="GK20" s="305">
        <f>GK19/GK12</f>
        <v>2.3992322456813824E-4</v>
      </c>
      <c r="GL20" s="196">
        <f>GL19/GL12</f>
        <v>-3.3543448896893292E-2</v>
      </c>
      <c r="GM20" s="196">
        <f>GM19/GM12</f>
        <v>-1.7286084701815037E-3</v>
      </c>
      <c r="GN20" s="306">
        <f>GN19/GN12</f>
        <v>-3.4206760865676976E-3</v>
      </c>
      <c r="GP20" s="305">
        <f>GP19/GP12</f>
        <v>2.3536132533561842E-2</v>
      </c>
      <c r="GQ20" s="196">
        <f>GQ19/GQ12</f>
        <v>-6.1391541609822645E-2</v>
      </c>
      <c r="GR20" s="196">
        <f>GR19/GR12</f>
        <v>1.6051364365971106E-2</v>
      </c>
      <c r="GS20" s="306">
        <f>GS19/GS12</f>
        <v>1.4375906492620086E-2</v>
      </c>
      <c r="GU20" s="305">
        <f>GU19/GU12</f>
        <v>8.2594245934199916E-3</v>
      </c>
      <c r="GV20" s="196">
        <f>GV19/GV12</f>
        <v>-4.2915223610901977E-2</v>
      </c>
      <c r="GW20" s="196">
        <f>GW19/GW12</f>
        <v>4.5888743210339015E-3</v>
      </c>
      <c r="GX20" s="306">
        <f>GX19/GX12</f>
        <v>2.6991345166495523E-3</v>
      </c>
      <c r="GZ20" s="305">
        <f>GZ19/GZ12</f>
        <v>4.4330597522086887E-2</v>
      </c>
      <c r="HA20" s="196">
        <f>HA19/HA12</f>
        <v>8.6791147994467494E-2</v>
      </c>
      <c r="HB20" s="196">
        <f>HB19/HB12</f>
        <v>7.019185774450161E-3</v>
      </c>
      <c r="HC20" s="306">
        <f>HC19/HC12</f>
        <v>4.293591937630728E-2</v>
      </c>
      <c r="HE20" s="305">
        <f>HE19/HE12</f>
        <v>1.8105172906544727E-2</v>
      </c>
      <c r="HF20" s="196">
        <f>HF19/HF12</f>
        <v>-3.5669324381032296E-3</v>
      </c>
      <c r="HG20" s="196">
        <f>HG19/HG12</f>
        <v>5.3500969705075905E-3</v>
      </c>
      <c r="HH20" s="306">
        <f>HH19/HH12</f>
        <v>1.389932779336262E-2</v>
      </c>
      <c r="HJ20" s="305">
        <f>HJ19/HJ12</f>
        <v>3.9092578333234616E-3</v>
      </c>
      <c r="HK20" s="196">
        <f>HK19/HK12</f>
        <v>-7.4634146341463412E-2</v>
      </c>
      <c r="HL20" s="196">
        <f>HL19/HL12</f>
        <v>2.7089189879887551E-2</v>
      </c>
      <c r="HM20" s="306">
        <f>HM19/HM12</f>
        <v>8.3165543202311047E-4</v>
      </c>
      <c r="HO20" s="305">
        <f>HO19/HO12</f>
        <v>1.9899118674131144E-2</v>
      </c>
      <c r="HP20" s="196">
        <f>HP19/HP12</f>
        <v>5.7736720554272515E-2</v>
      </c>
      <c r="HQ20" s="196">
        <f>HQ19/HQ12</f>
        <v>1.5238095238095238E-2</v>
      </c>
      <c r="HR20" s="306">
        <f>HR19/HR12</f>
        <v>2.3068561536293729E-2</v>
      </c>
      <c r="HT20" s="305">
        <f>HT19/HT12</f>
        <v>1.2226198997852541E-2</v>
      </c>
      <c r="HU20" s="196">
        <f>HU19/HU12</f>
        <v>-8.6077038949860119E-4</v>
      </c>
      <c r="HV20" s="196">
        <f>HV19/HV12</f>
        <v>2.0830765438185628E-2</v>
      </c>
      <c r="HW20" s="306">
        <f>HW19/HW12</f>
        <v>1.2414805494390269E-2</v>
      </c>
    </row>
    <row r="21" spans="1:231" s="6" customFormat="1" ht="16" customHeight="1" x14ac:dyDescent="0.3">
      <c r="A21" s="4"/>
      <c r="C21" s="144"/>
      <c r="D21" s="295"/>
      <c r="E21" s="295"/>
      <c r="F21" s="149"/>
      <c r="H21" s="144"/>
      <c r="I21" s="295"/>
      <c r="J21" s="295"/>
      <c r="K21" s="149"/>
      <c r="M21" s="144"/>
      <c r="N21" s="295"/>
      <c r="O21" s="295"/>
      <c r="P21" s="149"/>
      <c r="R21" s="144"/>
      <c r="S21" s="295"/>
      <c r="T21" s="295"/>
      <c r="U21" s="149"/>
      <c r="V21" s="88"/>
      <c r="W21" s="144"/>
      <c r="X21" s="295"/>
      <c r="Y21" s="295"/>
      <c r="Z21" s="149"/>
      <c r="AA21" s="88"/>
      <c r="AB21" s="144"/>
      <c r="AC21" s="295"/>
      <c r="AD21" s="295"/>
      <c r="AE21" s="149"/>
      <c r="AG21" s="144"/>
      <c r="AH21" s="295"/>
      <c r="AI21" s="295"/>
      <c r="AJ21" s="149"/>
      <c r="AL21" s="144"/>
      <c r="AM21" s="295"/>
      <c r="AN21" s="295"/>
      <c r="AO21" s="149"/>
      <c r="AQ21" s="144"/>
      <c r="AR21" s="295"/>
      <c r="AS21" s="295"/>
      <c r="AT21" s="149"/>
      <c r="AV21" s="144"/>
      <c r="AW21" s="295"/>
      <c r="AX21" s="295"/>
      <c r="AY21" s="149"/>
      <c r="BA21" s="144"/>
      <c r="BB21" s="295"/>
      <c r="BC21" s="295"/>
      <c r="BD21" s="149"/>
      <c r="BF21" s="144"/>
      <c r="BG21" s="295"/>
      <c r="BH21" s="295"/>
      <c r="BI21" s="149"/>
      <c r="BK21" s="144"/>
      <c r="BL21" s="295"/>
      <c r="BM21" s="295"/>
      <c r="BN21" s="149"/>
      <c r="BP21" s="144"/>
      <c r="BQ21" s="295"/>
      <c r="BR21" s="295"/>
      <c r="BS21" s="149"/>
      <c r="BU21" s="144"/>
      <c r="BV21" s="295"/>
      <c r="BW21" s="295"/>
      <c r="BX21" s="149"/>
      <c r="BZ21" s="144"/>
      <c r="CA21" s="295"/>
      <c r="CB21" s="295"/>
      <c r="CC21" s="149"/>
      <c r="CE21" s="144"/>
      <c r="CF21" s="295"/>
      <c r="CG21" s="295"/>
      <c r="CH21" s="149"/>
      <c r="CJ21" s="144"/>
      <c r="CK21" s="295"/>
      <c r="CL21" s="295"/>
      <c r="CM21" s="149"/>
      <c r="CO21" s="144"/>
      <c r="CP21" s="295"/>
      <c r="CQ21" s="295"/>
      <c r="CR21" s="149"/>
      <c r="CT21" s="144"/>
      <c r="CU21" s="295"/>
      <c r="CV21" s="295"/>
      <c r="CW21" s="149"/>
      <c r="CY21" s="144"/>
      <c r="CZ21" s="295"/>
      <c r="DA21" s="295"/>
      <c r="DB21" s="149"/>
      <c r="DD21" s="144"/>
      <c r="DE21" s="295"/>
      <c r="DF21" s="295"/>
      <c r="DG21" s="149"/>
      <c r="DI21" s="144"/>
      <c r="DJ21" s="295"/>
      <c r="DK21" s="295"/>
      <c r="DL21" s="149"/>
      <c r="DN21" s="144"/>
      <c r="DO21" s="295"/>
      <c r="DP21" s="295"/>
      <c r="DQ21" s="149"/>
      <c r="DS21" s="144"/>
      <c r="DT21" s="295"/>
      <c r="DU21" s="295"/>
      <c r="DV21" s="149"/>
      <c r="DX21" s="144"/>
      <c r="DY21" s="295"/>
      <c r="DZ21" s="295"/>
      <c r="EA21" s="149"/>
      <c r="EC21" s="144"/>
      <c r="ED21" s="295"/>
      <c r="EE21" s="295"/>
      <c r="EF21" s="149"/>
      <c r="EH21" s="144"/>
      <c r="EI21" s="295"/>
      <c r="EJ21" s="295"/>
      <c r="EK21" s="149"/>
      <c r="EM21" s="144"/>
      <c r="EN21" s="295"/>
      <c r="EO21" s="295"/>
      <c r="EP21" s="149"/>
      <c r="ER21" s="144"/>
      <c r="ES21" s="295"/>
      <c r="ET21" s="295"/>
      <c r="EU21" s="149"/>
      <c r="EW21" s="144"/>
      <c r="EX21" s="295"/>
      <c r="EY21" s="295"/>
      <c r="EZ21" s="149"/>
      <c r="FB21" s="144"/>
      <c r="FC21" s="295"/>
      <c r="FD21" s="295"/>
      <c r="FE21" s="149"/>
      <c r="FG21" s="144"/>
      <c r="FH21" s="295"/>
      <c r="FI21" s="295"/>
      <c r="FJ21" s="149"/>
      <c r="FL21" s="144"/>
      <c r="FM21" s="295"/>
      <c r="FN21" s="295"/>
      <c r="FO21" s="149"/>
      <c r="FQ21" s="144"/>
      <c r="FR21" s="295"/>
      <c r="FS21" s="295"/>
      <c r="FT21" s="149"/>
      <c r="FV21" s="144"/>
      <c r="FW21" s="295"/>
      <c r="FX21" s="295"/>
      <c r="FY21" s="149"/>
      <c r="GA21" s="144"/>
      <c r="GB21" s="295"/>
      <c r="GC21" s="295"/>
      <c r="GD21" s="149"/>
      <c r="GF21" s="144"/>
      <c r="GG21" s="295"/>
      <c r="GH21" s="295"/>
      <c r="GI21" s="149"/>
      <c r="GK21" s="144"/>
      <c r="GL21" s="295"/>
      <c r="GM21" s="295"/>
      <c r="GN21" s="149"/>
      <c r="GP21" s="144"/>
      <c r="GQ21" s="295"/>
      <c r="GR21" s="295"/>
      <c r="GS21" s="149"/>
      <c r="GU21" s="144"/>
      <c r="GV21" s="295"/>
      <c r="GW21" s="295"/>
      <c r="GX21" s="149"/>
      <c r="GZ21" s="144"/>
      <c r="HA21" s="295"/>
      <c r="HB21" s="295"/>
      <c r="HC21" s="149"/>
      <c r="HE21" s="144"/>
      <c r="HF21" s="295"/>
      <c r="HG21" s="295"/>
      <c r="HH21" s="149"/>
      <c r="HJ21" s="144"/>
      <c r="HK21" s="295"/>
      <c r="HL21" s="295"/>
      <c r="HM21" s="149"/>
      <c r="HO21" s="144"/>
      <c r="HP21" s="295"/>
      <c r="HQ21" s="295"/>
      <c r="HR21" s="149"/>
      <c r="HT21" s="144"/>
      <c r="HU21" s="295"/>
      <c r="HV21" s="295"/>
      <c r="HW21" s="149"/>
    </row>
    <row r="22" spans="1:231" ht="16" customHeight="1" x14ac:dyDescent="0.3">
      <c r="A22" s="27" t="s">
        <v>180</v>
      </c>
      <c r="B22" s="29"/>
      <c r="C22" s="87">
        <v>62.5</v>
      </c>
      <c r="D22" s="68">
        <v>-8.6</v>
      </c>
      <c r="E22" s="68">
        <v>20.9</v>
      </c>
      <c r="F22" s="75">
        <f>SUM(C22:E22)</f>
        <v>74.8</v>
      </c>
      <c r="G22" s="95"/>
      <c r="H22" s="87">
        <v>122.9</v>
      </c>
      <c r="I22" s="68">
        <v>20.100000000000001</v>
      </c>
      <c r="J22" s="68">
        <v>26.8</v>
      </c>
      <c r="K22" s="75">
        <f>SUM(H22:J22)</f>
        <v>169.8</v>
      </c>
      <c r="L22" s="76"/>
      <c r="M22" s="87">
        <v>128.80000000000001</v>
      </c>
      <c r="N22" s="68">
        <v>29</v>
      </c>
      <c r="O22" s="68">
        <v>21.2</v>
      </c>
      <c r="P22" s="75">
        <f>SUM(M22:O22)</f>
        <v>179</v>
      </c>
      <c r="Q22" s="76"/>
      <c r="R22" s="87">
        <v>136.1</v>
      </c>
      <c r="S22" s="68">
        <v>67.400000000000006</v>
      </c>
      <c r="T22" s="68">
        <v>32</v>
      </c>
      <c r="U22" s="87">
        <f>SUM(R22:T22)</f>
        <v>235.5</v>
      </c>
      <c r="V22" s="88"/>
      <c r="W22" s="87">
        <f>H22+M22+R22+C22</f>
        <v>450.3</v>
      </c>
      <c r="X22" s="68">
        <f>I22+N22+S22+D22</f>
        <v>107.9</v>
      </c>
      <c r="Y22" s="68">
        <f>E22+O22+T22+J22</f>
        <v>100.89999999999999</v>
      </c>
      <c r="Z22" s="75">
        <f>SUM(W22:Y22)</f>
        <v>659.1</v>
      </c>
      <c r="AA22" s="88"/>
      <c r="AB22" s="87">
        <v>70.3</v>
      </c>
      <c r="AC22" s="68">
        <v>-0.20000000000000018</v>
      </c>
      <c r="AD22" s="68">
        <v>18.299999999999997</v>
      </c>
      <c r="AE22" s="75">
        <v>88.399999999999991</v>
      </c>
      <c r="AG22" s="87">
        <v>122.5</v>
      </c>
      <c r="AH22" s="68">
        <v>15.4</v>
      </c>
      <c r="AI22" s="68">
        <v>36.6</v>
      </c>
      <c r="AJ22" s="75">
        <v>174.5</v>
      </c>
      <c r="AL22" s="87">
        <v>125.2</v>
      </c>
      <c r="AM22" s="68">
        <v>20.299999999999997</v>
      </c>
      <c r="AN22" s="68">
        <v>22.999999999999996</v>
      </c>
      <c r="AO22" s="75">
        <v>168.5</v>
      </c>
      <c r="AQ22" s="87">
        <v>181.8</v>
      </c>
      <c r="AR22" s="68">
        <v>64.900000000000006</v>
      </c>
      <c r="AS22" s="68">
        <v>46.3</v>
      </c>
      <c r="AT22" s="75">
        <v>293</v>
      </c>
      <c r="AU22" s="6"/>
      <c r="AV22" s="87">
        <v>499.8</v>
      </c>
      <c r="AW22" s="68">
        <v>100.4</v>
      </c>
      <c r="AX22" s="68">
        <v>124.2</v>
      </c>
      <c r="AY22" s="75">
        <v>724.4</v>
      </c>
      <c r="BA22" s="87">
        <v>64.099999999999994</v>
      </c>
      <c r="BB22" s="68">
        <v>-3.4</v>
      </c>
      <c r="BC22" s="68">
        <v>9.6000000000000014</v>
      </c>
      <c r="BD22" s="75">
        <v>70.3</v>
      </c>
      <c r="BF22" s="87">
        <v>53.800000000000004</v>
      </c>
      <c r="BG22" s="68">
        <v>26.1</v>
      </c>
      <c r="BH22" s="68">
        <v>38.9</v>
      </c>
      <c r="BI22" s="75">
        <f t="shared" ref="BI22" si="49">SUM(BF22:BH22)</f>
        <v>118.80000000000001</v>
      </c>
      <c r="BK22" s="87">
        <v>81.2</v>
      </c>
      <c r="BL22" s="68">
        <v>11.5</v>
      </c>
      <c r="BM22" s="68">
        <v>24.4</v>
      </c>
      <c r="BN22" s="75">
        <f t="shared" ref="BN22" si="50">SUM(BK22:BM22)</f>
        <v>117.1</v>
      </c>
      <c r="BP22" s="87">
        <v>127.4</v>
      </c>
      <c r="BQ22" s="68">
        <v>43.3</v>
      </c>
      <c r="BR22" s="68">
        <v>27.4</v>
      </c>
      <c r="BS22" s="75">
        <f t="shared" ref="BS22" si="51">SUM(BP22:BR22)</f>
        <v>198.1</v>
      </c>
      <c r="BU22" s="87">
        <v>326.5</v>
      </c>
      <c r="BV22" s="68">
        <v>77.5</v>
      </c>
      <c r="BW22" s="68">
        <v>100.3</v>
      </c>
      <c r="BX22" s="75">
        <f>SUM(BU22:BW22)</f>
        <v>504.3</v>
      </c>
      <c r="BZ22" s="87">
        <v>77.8</v>
      </c>
      <c r="CA22" s="68">
        <v>2.4</v>
      </c>
      <c r="CB22" s="68">
        <v>19.5</v>
      </c>
      <c r="CC22" s="75">
        <v>99.7</v>
      </c>
      <c r="CE22" s="87">
        <v>157.1</v>
      </c>
      <c r="CF22" s="68">
        <v>31.9</v>
      </c>
      <c r="CG22" s="68">
        <v>30.9</v>
      </c>
      <c r="CH22" s="75">
        <f t="shared" ref="CH22" si="52">SUM(CE22:CG22)</f>
        <v>219.9</v>
      </c>
      <c r="CJ22" s="87">
        <v>234.9</v>
      </c>
      <c r="CK22" s="68">
        <v>34.299999999999997</v>
      </c>
      <c r="CL22" s="68">
        <v>50.4</v>
      </c>
      <c r="CM22" s="75">
        <f t="shared" ref="CM22" si="53">SUM(CJ22:CL22)</f>
        <v>319.59999999999997</v>
      </c>
      <c r="CO22" s="87">
        <v>160.69999999999999</v>
      </c>
      <c r="CP22" s="68">
        <v>28.500000000000004</v>
      </c>
      <c r="CQ22" s="68">
        <v>29.900000000000002</v>
      </c>
      <c r="CR22" s="75">
        <f t="shared" ref="CR22" si="54">SUM(CO22:CQ22)</f>
        <v>219.1</v>
      </c>
      <c r="CT22" s="87">
        <v>395.6</v>
      </c>
      <c r="CU22" s="68">
        <v>62.8</v>
      </c>
      <c r="CV22" s="68">
        <v>80.3</v>
      </c>
      <c r="CW22" s="75">
        <f t="shared" ref="CW22" si="55">SUM(CT22:CV22)</f>
        <v>538.70000000000005</v>
      </c>
      <c r="CY22" s="87">
        <v>251.4</v>
      </c>
      <c r="CZ22" s="68">
        <v>55.100000000000009</v>
      </c>
      <c r="DA22" s="68">
        <v>41.2</v>
      </c>
      <c r="DB22" s="75">
        <f>SUM(CY22:DA22)</f>
        <v>347.7</v>
      </c>
      <c r="DD22" s="87">
        <v>647</v>
      </c>
      <c r="DE22" s="68">
        <v>117.9</v>
      </c>
      <c r="DF22" s="68">
        <v>121.5</v>
      </c>
      <c r="DG22" s="75">
        <f>SUM(DD22:DF22)</f>
        <v>886.4</v>
      </c>
      <c r="DI22" s="87">
        <v>176.1</v>
      </c>
      <c r="DJ22" s="68">
        <v>16.7</v>
      </c>
      <c r="DK22" s="68">
        <v>21.6</v>
      </c>
      <c r="DL22" s="75">
        <v>214.4</v>
      </c>
      <c r="DN22" s="87">
        <v>210.5</v>
      </c>
      <c r="DO22" s="68">
        <v>35.299999999999997</v>
      </c>
      <c r="DP22" s="68">
        <v>17</v>
      </c>
      <c r="DQ22" s="75">
        <f t="shared" ref="DQ22" si="56">SUM(DN22:DP22)</f>
        <v>262.8</v>
      </c>
      <c r="DS22" s="87">
        <v>386.5</v>
      </c>
      <c r="DT22" s="68">
        <v>52</v>
      </c>
      <c r="DU22" s="68">
        <v>38.6</v>
      </c>
      <c r="DV22" s="75">
        <f t="shared" ref="DV22" si="57">SUM(DS22:DU22)</f>
        <v>477.1</v>
      </c>
      <c r="DX22" s="87">
        <v>165.6</v>
      </c>
      <c r="DY22" s="68">
        <v>24.8</v>
      </c>
      <c r="DZ22" s="68">
        <v>11.5</v>
      </c>
      <c r="EA22" s="75">
        <f t="shared" ref="EA22" si="58">SUM(DX22:DZ22)</f>
        <v>201.9</v>
      </c>
      <c r="EC22" s="87">
        <v>552.1</v>
      </c>
      <c r="ED22" s="68">
        <v>76.7</v>
      </c>
      <c r="EE22" s="68">
        <v>50.2</v>
      </c>
      <c r="EF22" s="75">
        <f t="shared" ref="EF22" si="59">SUM(EC22:EE22)</f>
        <v>679.00000000000011</v>
      </c>
      <c r="EH22" s="87">
        <v>163.4</v>
      </c>
      <c r="EI22" s="68">
        <v>29.2</v>
      </c>
      <c r="EJ22" s="68">
        <v>27.1</v>
      </c>
      <c r="EK22" s="75">
        <f t="shared" ref="EK22" si="60">SUM(EH22:EJ22)</f>
        <v>219.7</v>
      </c>
      <c r="EM22" s="87">
        <v>715.5</v>
      </c>
      <c r="EN22" s="68">
        <v>106</v>
      </c>
      <c r="EO22" s="68">
        <v>77.3</v>
      </c>
      <c r="EP22" s="75">
        <f t="shared" ref="EP22" si="61">SUM(EM22:EO22)</f>
        <v>898.8</v>
      </c>
      <c r="ER22" s="87">
        <v>56.7</v>
      </c>
      <c r="ES22" s="68">
        <v>-2.1</v>
      </c>
      <c r="ET22" s="68">
        <v>6.3</v>
      </c>
      <c r="EU22" s="75">
        <v>60.9</v>
      </c>
      <c r="EW22" s="87">
        <v>116.4</v>
      </c>
      <c r="EX22" s="68">
        <v>16.899999999999999</v>
      </c>
      <c r="EY22" s="68">
        <v>12.8</v>
      </c>
      <c r="EZ22" s="75">
        <f t="shared" ref="EZ22" si="62">SUM(EW22:EY22)</f>
        <v>146.10000000000002</v>
      </c>
      <c r="FB22" s="87">
        <v>173.1</v>
      </c>
      <c r="FC22" s="68">
        <v>14.8</v>
      </c>
      <c r="FD22" s="68">
        <v>19.100000000000001</v>
      </c>
      <c r="FE22" s="75">
        <f t="shared" ref="FE22" si="63">SUM(FB22:FD22)</f>
        <v>207</v>
      </c>
      <c r="FG22" s="87">
        <v>117.4</v>
      </c>
      <c r="FH22" s="68">
        <v>16.600000000000001</v>
      </c>
      <c r="FI22" s="68">
        <v>16</v>
      </c>
      <c r="FJ22" s="75">
        <f>SUM(FG22:FI22)</f>
        <v>150</v>
      </c>
      <c r="FL22" s="87">
        <v>290.39999999999998</v>
      </c>
      <c r="FM22" s="68">
        <v>31.4</v>
      </c>
      <c r="FN22" s="68">
        <v>35.200000000000003</v>
      </c>
      <c r="FO22" s="75">
        <f>SUM(FL22:FN22)</f>
        <v>356.99999999999994</v>
      </c>
      <c r="FQ22" s="87">
        <v>139.1</v>
      </c>
      <c r="FR22" s="68">
        <v>46.1</v>
      </c>
      <c r="FS22" s="68">
        <v>27.9</v>
      </c>
      <c r="FT22" s="75">
        <f>SUM(FQ22:FS22)</f>
        <v>213.1</v>
      </c>
      <c r="FV22" s="87">
        <v>429.6</v>
      </c>
      <c r="FW22" s="68">
        <v>77.400000000000006</v>
      </c>
      <c r="FX22" s="68">
        <v>63.1</v>
      </c>
      <c r="FY22" s="75">
        <f>SUM(FV22:FX22)</f>
        <v>570.1</v>
      </c>
      <c r="GA22" s="87">
        <v>64.400000000000006</v>
      </c>
      <c r="GB22" s="68">
        <v>9</v>
      </c>
      <c r="GC22" s="68">
        <v>4.7</v>
      </c>
      <c r="GD22" s="75">
        <f>SUM(GA22:GC22)</f>
        <v>78.100000000000009</v>
      </c>
      <c r="GF22" s="87">
        <v>109</v>
      </c>
      <c r="GG22" s="68">
        <v>13.2</v>
      </c>
      <c r="GH22" s="68">
        <v>16.7</v>
      </c>
      <c r="GI22" s="75">
        <v>138.9</v>
      </c>
      <c r="GK22" s="87">
        <v>173.4</v>
      </c>
      <c r="GL22" s="68">
        <v>22.2</v>
      </c>
      <c r="GM22" s="68">
        <v>21.4</v>
      </c>
      <c r="GN22" s="75">
        <v>217</v>
      </c>
      <c r="GP22" s="87">
        <v>111.3</v>
      </c>
      <c r="GQ22" s="68">
        <v>12.4</v>
      </c>
      <c r="GR22" s="68">
        <v>18.8</v>
      </c>
      <c r="GS22" s="75">
        <f>SUM(GP22:GR22)</f>
        <v>142.5</v>
      </c>
      <c r="GU22" s="87">
        <v>284.7</v>
      </c>
      <c r="GV22" s="68">
        <v>34.6</v>
      </c>
      <c r="GW22" s="68">
        <v>40.200000000000003</v>
      </c>
      <c r="GX22" s="75">
        <f>SUM(GU22:GW22)</f>
        <v>359.5</v>
      </c>
      <c r="GZ22" s="87">
        <v>151.69999999999999</v>
      </c>
      <c r="HA22" s="68">
        <v>39.799999999999997</v>
      </c>
      <c r="HB22" s="68">
        <v>30.8</v>
      </c>
      <c r="HC22" s="75">
        <f>SUM(GZ22:HB22)</f>
        <v>222.3</v>
      </c>
      <c r="HE22" s="87">
        <v>436.4</v>
      </c>
      <c r="HF22" s="68">
        <v>74.5</v>
      </c>
      <c r="HG22" s="68">
        <v>71</v>
      </c>
      <c r="HH22" s="75">
        <f>SUM(HE22:HG22)</f>
        <v>581.9</v>
      </c>
      <c r="HJ22" s="87">
        <v>79.3</v>
      </c>
      <c r="HK22" s="68">
        <v>2</v>
      </c>
      <c r="HL22" s="68">
        <v>14.9</v>
      </c>
      <c r="HM22" s="75">
        <f>SUM(HJ22:HL22)</f>
        <v>96.2</v>
      </c>
      <c r="HO22" s="87">
        <v>112.2</v>
      </c>
      <c r="HP22" s="68">
        <v>32.299999999999997</v>
      </c>
      <c r="HQ22" s="68">
        <v>17.2</v>
      </c>
      <c r="HR22" s="75">
        <f>SUM(HO22:HQ22)</f>
        <v>161.69999999999999</v>
      </c>
      <c r="HT22" s="87">
        <v>191.5</v>
      </c>
      <c r="HU22" s="68">
        <v>34.299999999999997</v>
      </c>
      <c r="HV22" s="68">
        <v>32.1</v>
      </c>
      <c r="HW22" s="75">
        <f>SUM(HT22:HV22)</f>
        <v>257.90000000000003</v>
      </c>
    </row>
    <row r="23" spans="1:231" s="6" customFormat="1" ht="16" customHeight="1" x14ac:dyDescent="0.3">
      <c r="A23" s="27" t="s">
        <v>181</v>
      </c>
      <c r="C23" s="90">
        <v>7.3529411764705885E-2</v>
      </c>
      <c r="D23" s="77">
        <v>-5.2663808940600125E-2</v>
      </c>
      <c r="E23" s="77">
        <v>8.9815212720240636E-2</v>
      </c>
      <c r="F23" s="78">
        <v>6.003210272873194E-2</v>
      </c>
      <c r="G23" s="79"/>
      <c r="H23" s="90">
        <v>0.12395360564800809</v>
      </c>
      <c r="I23" s="77">
        <v>0.10065097646469705</v>
      </c>
      <c r="J23" s="77">
        <v>0.10584518167456557</v>
      </c>
      <c r="K23" s="78">
        <v>0.11755746330656332</v>
      </c>
      <c r="L23" s="79"/>
      <c r="M23" s="90">
        <v>0.12258494337108597</v>
      </c>
      <c r="N23" s="77">
        <v>0.13711583924349882</v>
      </c>
      <c r="O23" s="77">
        <v>8.6073893625659759E-2</v>
      </c>
      <c r="P23" s="78">
        <v>0.11866092144514419</v>
      </c>
      <c r="Q23" s="79"/>
      <c r="R23" s="90">
        <v>0.11829639287266405</v>
      </c>
      <c r="S23" s="77">
        <v>0.21506062539885135</v>
      </c>
      <c r="T23" s="77">
        <v>0.1111883252258513</v>
      </c>
      <c r="U23" s="78">
        <v>0.13444082890905978</v>
      </c>
      <c r="W23" s="90">
        <v>0.11138595493111041</v>
      </c>
      <c r="X23" s="77">
        <v>0.12152269399707175</v>
      </c>
      <c r="Y23" s="77">
        <v>9.8921568627450968E-2</v>
      </c>
      <c r="Z23" s="78">
        <v>0.11076193997243977</v>
      </c>
      <c r="AB23" s="90">
        <v>7.5018674634510729E-2</v>
      </c>
      <c r="AC23" s="77">
        <v>-1.0881392818280751E-3</v>
      </c>
      <c r="AD23" s="77">
        <v>7.2879330943847048E-2</v>
      </c>
      <c r="AE23" s="78">
        <v>6.4431486880466474E-2</v>
      </c>
      <c r="AG23" s="90">
        <v>0.11331051706595133</v>
      </c>
      <c r="AH23" s="77">
        <v>7.4757281553398058E-2</v>
      </c>
      <c r="AI23" s="77">
        <v>0.12664359861591695</v>
      </c>
      <c r="AJ23" s="78">
        <v>0.11071632510627495</v>
      </c>
      <c r="AL23" s="90">
        <v>0.11566888396156688</v>
      </c>
      <c r="AM23" s="77">
        <v>9.708273553323768E-2</v>
      </c>
      <c r="AN23" s="77">
        <v>8.918185343156261E-2</v>
      </c>
      <c r="AO23" s="78">
        <v>0.10875177488059894</v>
      </c>
      <c r="AQ23" s="90">
        <v>0.14299999999999999</v>
      </c>
      <c r="AR23" s="77">
        <v>0.19700000000000001</v>
      </c>
      <c r="AS23" s="77">
        <v>0.154</v>
      </c>
      <c r="AT23" s="78">
        <v>0.154</v>
      </c>
      <c r="AV23" s="90">
        <v>0.114</v>
      </c>
      <c r="AW23" s="77">
        <v>0.108</v>
      </c>
      <c r="AX23" s="77">
        <v>0.113</v>
      </c>
      <c r="AY23" s="78">
        <v>0.113</v>
      </c>
      <c r="BA23" s="90">
        <v>6.9282317336792049E-2</v>
      </c>
      <c r="BB23" s="77">
        <v>-1.8133333333333331E-2</v>
      </c>
      <c r="BC23" s="77">
        <v>4.6220510351468465E-2</v>
      </c>
      <c r="BD23" s="78">
        <v>5.324144198727658E-2</v>
      </c>
      <c r="BF23" s="90">
        <v>6.8456546634431875E-2</v>
      </c>
      <c r="BG23" s="77">
        <v>0.14115738236884803</v>
      </c>
      <c r="BH23" s="77">
        <v>0.19557566616390146</v>
      </c>
      <c r="BI23" s="78">
        <v>0.10156450371890231</v>
      </c>
      <c r="BK23" s="90">
        <v>8.7999999999999995E-2</v>
      </c>
      <c r="BL23" s="77">
        <v>5.7000000000000002E-2</v>
      </c>
      <c r="BM23" s="77">
        <v>0.11600000000000001</v>
      </c>
      <c r="BN23" s="78">
        <v>8.7999999999999995E-2</v>
      </c>
      <c r="BP23" s="90">
        <v>0.114</v>
      </c>
      <c r="BQ23" s="77">
        <v>0.14799999999999999</v>
      </c>
      <c r="BR23" s="77">
        <v>0.11600000000000001</v>
      </c>
      <c r="BS23" s="78">
        <v>0.12</v>
      </c>
      <c r="BU23" s="90">
        <v>8.6999999999999994E-2</v>
      </c>
      <c r="BV23" s="77">
        <v>0.09</v>
      </c>
      <c r="BW23" s="77">
        <v>0.11799999999999999</v>
      </c>
      <c r="BX23" s="78">
        <v>9.1999999999999998E-2</v>
      </c>
      <c r="BZ23" s="90">
        <v>8.4000000000000005E-2</v>
      </c>
      <c r="CA23" s="77">
        <v>1.2E-2</v>
      </c>
      <c r="CB23" s="77">
        <v>9.0999999999999998E-2</v>
      </c>
      <c r="CC23" s="78">
        <v>7.4999999999999997E-2</v>
      </c>
      <c r="CE23" s="90">
        <v>0.13600000000000001</v>
      </c>
      <c r="CF23" s="77">
        <v>0.13900000000000001</v>
      </c>
      <c r="CG23" s="77">
        <v>0.128</v>
      </c>
      <c r="CH23" s="78">
        <v>0.13500000000000001</v>
      </c>
      <c r="CJ23" s="90">
        <v>0.112</v>
      </c>
      <c r="CK23" s="77">
        <v>8.1000000000000003E-2</v>
      </c>
      <c r="CL23" s="77">
        <v>0.111</v>
      </c>
      <c r="CM23" s="78">
        <v>0.108</v>
      </c>
      <c r="CO23" s="90">
        <v>0.13072480273326284</v>
      </c>
      <c r="CP23" s="77">
        <v>0.12300388433318946</v>
      </c>
      <c r="CQ23" s="77">
        <v>0.12294407894736842</v>
      </c>
      <c r="CR23" s="78">
        <v>0.12856472245041661</v>
      </c>
      <c r="CT23" s="90">
        <v>0.11899999999999999</v>
      </c>
      <c r="CU23" s="77">
        <v>9.6000000000000002E-2</v>
      </c>
      <c r="CV23" s="77">
        <v>0.115</v>
      </c>
      <c r="CW23" s="78">
        <v>0.11531627956759072</v>
      </c>
      <c r="CY23" s="90">
        <v>0.157</v>
      </c>
      <c r="CZ23" s="77">
        <v>0.17100000000000001</v>
      </c>
      <c r="DA23" s="77">
        <v>0.13900000000000001</v>
      </c>
      <c r="DB23" s="78">
        <v>0.157</v>
      </c>
      <c r="DD23" s="90">
        <v>0.13200000000000001</v>
      </c>
      <c r="DE23" s="77">
        <v>0.121</v>
      </c>
      <c r="DF23" s="77">
        <v>0.122</v>
      </c>
      <c r="DG23" s="78">
        <v>0.129</v>
      </c>
      <c r="DI23" s="90">
        <v>0.14099999999999999</v>
      </c>
      <c r="DJ23" s="77">
        <v>7.8E-2</v>
      </c>
      <c r="DK23" s="77">
        <v>8.8999999999999996E-2</v>
      </c>
      <c r="DL23" s="78">
        <v>0.126</v>
      </c>
      <c r="DN23" s="90">
        <v>0.14899999999999999</v>
      </c>
      <c r="DO23" s="77">
        <v>0.14199999999999999</v>
      </c>
      <c r="DP23" s="77">
        <v>6.7000000000000004E-2</v>
      </c>
      <c r="DQ23" s="78">
        <v>0.13700000000000001</v>
      </c>
      <c r="DS23" s="90">
        <v>0.14499999999999999</v>
      </c>
      <c r="DT23" s="77">
        <v>0.112</v>
      </c>
      <c r="DU23" s="77">
        <v>7.8E-2</v>
      </c>
      <c r="DV23" s="78">
        <v>0.13200000000000001</v>
      </c>
      <c r="DX23" s="90">
        <v>0.126</v>
      </c>
      <c r="DY23" s="77">
        <v>0.11899999999999999</v>
      </c>
      <c r="DZ23" s="77">
        <v>4.4999999999999998E-2</v>
      </c>
      <c r="EA23" s="78">
        <v>0.11362485227080871</v>
      </c>
      <c r="EC23" s="90">
        <v>0.13900000000000001</v>
      </c>
      <c r="ED23" s="77">
        <v>0.114</v>
      </c>
      <c r="EE23" s="77">
        <v>6.7000000000000004E-2</v>
      </c>
      <c r="EF23" s="78">
        <v>0.12578499842537191</v>
      </c>
      <c r="EH23" s="90">
        <f>EH22/EH10</f>
        <v>0.12432473560069998</v>
      </c>
      <c r="EI23" s="77">
        <f t="shared" ref="EI23:EJ23" si="64">EI22/EI10</f>
        <v>0.1145547273440565</v>
      </c>
      <c r="EJ23" s="77">
        <f t="shared" si="64"/>
        <v>9.6509971509971509E-2</v>
      </c>
      <c r="EK23" s="78">
        <f>EK22/EK10</f>
        <v>0.11875675675675673</v>
      </c>
      <c r="EM23" s="90">
        <f>EM22/EM10</f>
        <v>0.13528332923670328</v>
      </c>
      <c r="EN23" s="77">
        <f t="shared" ref="EN23" si="65">EN22/EN10</f>
        <v>0.11429803752426136</v>
      </c>
      <c r="EO23" s="77">
        <f t="shared" ref="EO23" si="66">EO22/EO10</f>
        <v>7.4917619693739099E-2</v>
      </c>
      <c r="EP23" s="78">
        <f>EP22/EP10</f>
        <v>0.12400491163201388</v>
      </c>
      <c r="ER23" s="90">
        <v>5.2999999999999999E-2</v>
      </c>
      <c r="ES23" s="77">
        <v>-1.1000000000000001E-2</v>
      </c>
      <c r="ET23" s="77">
        <v>2.6000000000000002E-2</v>
      </c>
      <c r="EU23" s="78">
        <v>0.04</v>
      </c>
      <c r="EW23" s="90">
        <v>9.9000000000000005E-2</v>
      </c>
      <c r="EX23" s="77">
        <v>8.1000000000000003E-2</v>
      </c>
      <c r="EY23" s="77">
        <v>5.0999999999999997E-2</v>
      </c>
      <c r="EZ23" s="78">
        <v>8.8999999999999996E-2</v>
      </c>
      <c r="FB23" s="90">
        <v>7.6999999999999999E-2</v>
      </c>
      <c r="FC23" s="77">
        <v>3.7999999999999999E-2</v>
      </c>
      <c r="FD23" s="77">
        <v>3.9E-2</v>
      </c>
      <c r="FE23" s="78">
        <v>6.6000000000000003E-2</v>
      </c>
      <c r="FG23" s="90">
        <v>0.105</v>
      </c>
      <c r="FH23" s="77">
        <v>7.8E-2</v>
      </c>
      <c r="FI23" s="77">
        <v>6.3E-2</v>
      </c>
      <c r="FJ23" s="78">
        <v>9.4452490397330099E-2</v>
      </c>
      <c r="FL23" s="90">
        <v>8.5999999999999993E-2</v>
      </c>
      <c r="FM23" s="77">
        <v>5.1999999999999998E-2</v>
      </c>
      <c r="FN23" s="77">
        <v>4.7E-2</v>
      </c>
      <c r="FO23" s="78">
        <v>7.5555555555555598E-2</v>
      </c>
      <c r="FQ23" s="90">
        <f>FQ22/FQ10</f>
        <v>0.11122661122661123</v>
      </c>
      <c r="FR23" s="77">
        <f t="shared" ref="FR23:FS23" si="67">FR22/FR10</f>
        <v>0.18135326514555469</v>
      </c>
      <c r="FS23" s="77">
        <f t="shared" si="67"/>
        <v>9.2506631299734743E-2</v>
      </c>
      <c r="FT23" s="78">
        <f>FT22/FT10</f>
        <v>0.11796944198405668</v>
      </c>
      <c r="FV23" s="90">
        <f>FV22/FV10</f>
        <v>9.2944765366391902E-2</v>
      </c>
      <c r="FW23" s="77">
        <f t="shared" ref="FW23:FX23" si="68">FW22/FW10</f>
        <v>9.0157251019219578E-2</v>
      </c>
      <c r="FX23" s="77">
        <f t="shared" si="68"/>
        <v>6.004948610582414E-2</v>
      </c>
      <c r="FY23" s="78">
        <f>FY22/FY10</f>
        <v>8.7286033622194323E-2</v>
      </c>
      <c r="GA23" s="90">
        <f>GA22/GA10</f>
        <v>6.1603214080734645E-2</v>
      </c>
      <c r="GB23" s="77">
        <f t="shared" ref="GB23:GC23" si="69">GB22/GB10</f>
        <v>4.6415678184631257E-2</v>
      </c>
      <c r="GC23" s="77">
        <f t="shared" si="69"/>
        <v>1.8195896244676733E-2</v>
      </c>
      <c r="GD23" s="78">
        <f>GD22/GD10</f>
        <v>5.2150106837606847E-2</v>
      </c>
      <c r="GF23" s="90">
        <f>GF22/GF10</f>
        <v>9.6485792688324329E-2</v>
      </c>
      <c r="GG23" s="77">
        <f t="shared" ref="GG23:GH23" si="70">GG22/GG10</f>
        <v>6.8146618482188948E-2</v>
      </c>
      <c r="GH23" s="77">
        <f t="shared" si="70"/>
        <v>6.4156742220514804E-2</v>
      </c>
      <c r="GI23" s="78">
        <f>GI22/GI10</f>
        <v>8.7706004925175218E-2</v>
      </c>
      <c r="GK23" s="90">
        <f>GK22/GK10</f>
        <v>7.9713143014756599E-2</v>
      </c>
      <c r="GL23" s="77">
        <f t="shared" ref="GL23:GM23" si="71">GL22/GL10</f>
        <v>5.7290322580645162E-2</v>
      </c>
      <c r="GM23" s="77">
        <f t="shared" si="71"/>
        <v>4.1272902603664417E-2</v>
      </c>
      <c r="GN23" s="78">
        <f>GN22/GN10</f>
        <v>7.042482069256481E-2</v>
      </c>
      <c r="GP23" s="90">
        <f>GP22/GP10</f>
        <v>9.4426062611351488E-2</v>
      </c>
      <c r="GQ23" s="77">
        <f t="shared" ref="GQ23:GR23" si="72">GQ22/GQ10</f>
        <v>6.488749345892203E-2</v>
      </c>
      <c r="GR23" s="77">
        <f t="shared" si="72"/>
        <v>7.1537290715372903E-2</v>
      </c>
      <c r="GS23" s="78">
        <f>GS22/GS10</f>
        <v>8.7284086732818802E-2</v>
      </c>
      <c r="GU23" s="90">
        <f>GU22/GU10</f>
        <v>8.4886251826232148E-2</v>
      </c>
      <c r="GV23" s="77">
        <f t="shared" ref="GV23:GW23" si="73">GV22/GV10</f>
        <v>5.9799516073280344E-2</v>
      </c>
      <c r="GW23" s="77">
        <f t="shared" si="73"/>
        <v>5.145270702675029E-2</v>
      </c>
      <c r="GX23" s="78">
        <f>GX22/GX10</f>
        <v>7.6265433408290548E-2</v>
      </c>
      <c r="GZ23" s="90">
        <f>GZ22/GZ10</f>
        <v>0.11411162930645405</v>
      </c>
      <c r="HA23" s="77">
        <f t="shared" ref="HA23:HB23" si="74">HA22/HA10</f>
        <v>0.15983935742971886</v>
      </c>
      <c r="HB23" s="77">
        <f t="shared" si="74"/>
        <v>0.10370370370370369</v>
      </c>
      <c r="HC23" s="78">
        <f>HC22/HC10</f>
        <v>0.11853471259464647</v>
      </c>
      <c r="HE23" s="90">
        <f>HE22/HE10</f>
        <v>9.3184147591390515E-2</v>
      </c>
      <c r="HF23" s="77">
        <f t="shared" ref="HF23:HG23" si="75">HF22/HF10</f>
        <v>9.003021148036254E-2</v>
      </c>
      <c r="HG23" s="77">
        <f t="shared" si="75"/>
        <v>6.5832174316179881E-2</v>
      </c>
      <c r="HH23" s="78">
        <f>HH22/HH10</f>
        <v>8.8311175863534264E-2</v>
      </c>
      <c r="HJ23" s="90">
        <f>HJ22/HJ10</f>
        <v>7.2169639606843833E-2</v>
      </c>
      <c r="HK23" s="77">
        <f t="shared" ref="HK23:HL23" si="76">HK22/HK10</f>
        <v>1.1587485515643106E-2</v>
      </c>
      <c r="HL23" s="77">
        <f t="shared" si="76"/>
        <v>5.5328629780913477E-2</v>
      </c>
      <c r="HM23" s="78">
        <f>HM22/HM10</f>
        <v>6.2439151035243709E-2</v>
      </c>
      <c r="HO23" s="90">
        <f>HO22/HO10</f>
        <v>9.3127490039840624E-2</v>
      </c>
      <c r="HP23" s="77">
        <f t="shared" ref="HP23:HQ23" si="77">HP22/HP10</f>
        <v>0.14438980777827448</v>
      </c>
      <c r="HQ23" s="77">
        <f t="shared" si="77"/>
        <v>6.37509266123054E-2</v>
      </c>
      <c r="HR23" s="78">
        <f>HR22/HR10</f>
        <v>9.521285991874226E-2</v>
      </c>
      <c r="HT23" s="90">
        <f>HT22/HT10</f>
        <v>8.3119927080168396E-2</v>
      </c>
      <c r="HU23" s="77">
        <f t="shared" ref="HU23:HV23" si="78">HU22/HU10</f>
        <v>8.6594294370108543E-2</v>
      </c>
      <c r="HV23" s="77">
        <f t="shared" si="78"/>
        <v>5.9554730983302412E-2</v>
      </c>
      <c r="HW23" s="78">
        <f>HW22/HW10</f>
        <v>7.9623340537202852E-2</v>
      </c>
    </row>
    <row r="24" spans="1:231" s="6" customFormat="1" ht="16" customHeight="1" x14ac:dyDescent="0.3">
      <c r="A24" s="4"/>
      <c r="C24" s="7"/>
      <c r="D24" s="7"/>
      <c r="E24" s="7"/>
      <c r="F24" s="7"/>
      <c r="H24" s="7"/>
      <c r="I24" s="7"/>
      <c r="J24" s="7"/>
      <c r="K24" s="7"/>
      <c r="M24" s="7"/>
      <c r="N24" s="7"/>
      <c r="O24" s="7"/>
      <c r="P24" s="7"/>
      <c r="R24" s="7"/>
      <c r="S24" s="7"/>
      <c r="T24" s="7"/>
      <c r="U24" s="7"/>
      <c r="W24" s="7"/>
      <c r="X24" s="7"/>
      <c r="Y24" s="7"/>
      <c r="Z24" s="7"/>
      <c r="AB24" s="7"/>
      <c r="AC24" s="7"/>
      <c r="AD24" s="7"/>
      <c r="AE24" s="7"/>
      <c r="AG24" s="7"/>
      <c r="AH24" s="7"/>
      <c r="AI24" s="7"/>
      <c r="AJ24" s="7"/>
      <c r="AL24" s="7"/>
      <c r="AM24" s="7"/>
      <c r="AN24" s="7"/>
      <c r="AO24" s="7"/>
      <c r="AQ24" s="7"/>
      <c r="AR24" s="7"/>
      <c r="AS24" s="7"/>
      <c r="AT24" s="7"/>
      <c r="AV24" s="7"/>
      <c r="AW24" s="7"/>
      <c r="AX24" s="7"/>
      <c r="AY24" s="7"/>
      <c r="EK24" s="196"/>
      <c r="ER24" s="196"/>
      <c r="ES24" s="196"/>
      <c r="ET24" s="196"/>
      <c r="EU24" s="196"/>
      <c r="EW24" s="196"/>
      <c r="EX24" s="196"/>
      <c r="EY24" s="196"/>
      <c r="EZ24" s="196"/>
      <c r="FB24" s="196"/>
      <c r="FC24" s="196"/>
      <c r="FD24" s="196"/>
      <c r="FE24" s="196"/>
      <c r="FG24" s="196"/>
      <c r="FH24" s="196"/>
      <c r="FI24" s="196"/>
      <c r="FJ24" s="196"/>
      <c r="FK24" s="196"/>
      <c r="FL24" s="196"/>
      <c r="FM24" s="196"/>
      <c r="FN24" s="196"/>
      <c r="FO24" s="196"/>
      <c r="FQ24" s="196"/>
      <c r="FR24" s="196"/>
      <c r="FS24" s="196"/>
      <c r="FT24" s="196"/>
      <c r="FU24" s="196"/>
      <c r="FV24" s="196"/>
      <c r="FW24" s="196"/>
      <c r="FX24" s="196"/>
      <c r="FY24" s="196"/>
      <c r="FZ24" s="196"/>
      <c r="GA24" s="196"/>
      <c r="GB24" s="196"/>
      <c r="GC24" s="196"/>
      <c r="GD24" s="196"/>
      <c r="GE24" s="196"/>
      <c r="GF24" s="196"/>
      <c r="GG24" s="196"/>
      <c r="GH24" s="196"/>
      <c r="GI24" s="196"/>
      <c r="GJ24" s="196"/>
      <c r="GK24" s="196"/>
      <c r="GL24" s="196"/>
      <c r="GM24" s="196"/>
      <c r="GN24" s="196"/>
    </row>
    <row r="25" spans="1:231" s="6" customFormat="1" ht="16" customHeight="1" x14ac:dyDescent="0.3">
      <c r="A25" s="4"/>
      <c r="C25" s="7"/>
      <c r="D25" s="7"/>
      <c r="E25" s="7"/>
      <c r="F25" s="7"/>
      <c r="H25" s="7"/>
      <c r="I25" s="7"/>
      <c r="J25" s="7"/>
      <c r="K25" s="7"/>
      <c r="M25" s="7"/>
      <c r="N25" s="7"/>
      <c r="O25" s="7"/>
      <c r="P25" s="7"/>
      <c r="R25" s="7"/>
      <c r="S25" s="7"/>
      <c r="T25" s="7"/>
      <c r="U25" s="7"/>
      <c r="W25" s="7"/>
      <c r="X25" s="7"/>
      <c r="Y25" s="7"/>
      <c r="Z25" s="7"/>
      <c r="AB25" s="7"/>
      <c r="AC25" s="7"/>
      <c r="AD25" s="7"/>
      <c r="AE25" s="7"/>
      <c r="AG25" s="7"/>
      <c r="AH25" s="7"/>
      <c r="AI25" s="7"/>
      <c r="AJ25" s="7"/>
      <c r="AL25" s="7"/>
      <c r="AM25" s="7"/>
      <c r="AN25" s="7"/>
      <c r="AO25" s="7"/>
      <c r="AQ25" s="7"/>
      <c r="AR25" s="7"/>
      <c r="AS25" s="7"/>
      <c r="AT25" s="7"/>
      <c r="AV25" s="7"/>
      <c r="AW25" s="7"/>
      <c r="AX25" s="7"/>
      <c r="AY25" s="7"/>
      <c r="CT25" s="196"/>
      <c r="CU25" s="196"/>
      <c r="CV25" s="196"/>
      <c r="CW25" s="196"/>
      <c r="CY25" s="196"/>
      <c r="CZ25" s="196"/>
      <c r="DA25" s="196"/>
      <c r="DB25" s="196"/>
      <c r="DF25" s="196"/>
      <c r="DN25" s="196"/>
      <c r="DO25" s="196"/>
      <c r="DP25" s="196"/>
      <c r="DQ25" s="196"/>
      <c r="DS25" s="196"/>
      <c r="DT25" s="196"/>
      <c r="DU25" s="196"/>
      <c r="DV25" s="196"/>
      <c r="DX25" s="196"/>
      <c r="DY25" s="196"/>
      <c r="DZ25" s="196"/>
      <c r="EA25" s="196"/>
      <c r="EC25" s="196"/>
      <c r="ED25" s="196"/>
      <c r="EE25" s="196"/>
      <c r="EF25" s="196"/>
      <c r="EH25" s="196"/>
      <c r="EI25" s="196"/>
      <c r="EJ25" s="196"/>
      <c r="EK25" s="196"/>
      <c r="EM25" s="196"/>
      <c r="EN25" s="196"/>
      <c r="EO25" s="196"/>
      <c r="EP25" s="196"/>
      <c r="ER25" s="196"/>
      <c r="ES25" s="196"/>
      <c r="ET25" s="196"/>
      <c r="EU25" s="196"/>
      <c r="EW25" s="196"/>
      <c r="EX25" s="196"/>
      <c r="EY25" s="196"/>
      <c r="EZ25" s="196"/>
      <c r="FB25" s="196"/>
      <c r="FC25" s="196"/>
      <c r="FD25" s="196"/>
      <c r="FE25" s="196"/>
      <c r="FG25" s="196"/>
      <c r="FH25" s="196"/>
      <c r="FI25" s="196"/>
      <c r="FJ25" s="196"/>
      <c r="FK25" s="196"/>
      <c r="FL25" s="196"/>
      <c r="FM25" s="196"/>
      <c r="FN25" s="196"/>
      <c r="FO25" s="196"/>
      <c r="FQ25" s="196"/>
      <c r="FR25" s="196"/>
      <c r="FS25" s="196"/>
      <c r="FT25" s="196"/>
      <c r="FU25" s="196"/>
      <c r="FV25" s="196"/>
      <c r="FW25" s="196"/>
      <c r="FX25" s="196"/>
      <c r="FY25" s="196"/>
      <c r="FZ25" s="196"/>
      <c r="GA25" s="196"/>
      <c r="GB25" s="196"/>
      <c r="GC25" s="196"/>
      <c r="GD25" s="196"/>
      <c r="GE25" s="196"/>
      <c r="GF25" s="196"/>
      <c r="GG25" s="196"/>
      <c r="GH25" s="196"/>
      <c r="GI25" s="196"/>
      <c r="GJ25" s="196"/>
      <c r="GK25" s="196"/>
      <c r="GL25" s="196"/>
      <c r="GM25" s="196"/>
      <c r="GN25" s="196"/>
    </row>
    <row r="26" spans="1:231" s="6" customFormat="1" ht="16" customHeight="1" x14ac:dyDescent="0.3">
      <c r="A26" s="4"/>
      <c r="C26" s="7"/>
      <c r="D26" s="7"/>
      <c r="E26" s="7"/>
      <c r="F26" s="7"/>
      <c r="H26" s="7"/>
      <c r="I26" s="7"/>
      <c r="J26" s="7"/>
      <c r="K26" s="7"/>
      <c r="M26" s="7"/>
      <c r="N26" s="7"/>
      <c r="O26" s="7"/>
      <c r="P26" s="7"/>
      <c r="R26" s="7"/>
      <c r="S26" s="7"/>
      <c r="T26" s="7"/>
      <c r="U26" s="7"/>
      <c r="W26" s="7"/>
      <c r="X26" s="7"/>
      <c r="Y26" s="7"/>
      <c r="Z26" s="7"/>
      <c r="AB26" s="7"/>
      <c r="AC26" s="7"/>
      <c r="AD26" s="7"/>
      <c r="AE26" s="7"/>
      <c r="AG26" s="7"/>
      <c r="AH26" s="7"/>
      <c r="AI26" s="7"/>
      <c r="AJ26" s="7"/>
      <c r="AL26" s="7"/>
      <c r="AM26" s="7"/>
      <c r="AN26" s="7"/>
      <c r="AO26" s="7"/>
      <c r="AQ26" s="7"/>
      <c r="AR26" s="7"/>
      <c r="AS26" s="7"/>
      <c r="AT26" s="7"/>
      <c r="AV26" s="7"/>
      <c r="AW26" s="7"/>
      <c r="AX26" s="7"/>
      <c r="AY26" s="7"/>
    </row>
    <row r="27" spans="1:231" s="6" customFormat="1" ht="16" customHeight="1" x14ac:dyDescent="0.3">
      <c r="A27" s="324" t="s">
        <v>182</v>
      </c>
      <c r="C27" s="7"/>
      <c r="D27" s="7"/>
      <c r="E27" s="7"/>
      <c r="F27" s="7"/>
      <c r="H27" s="7"/>
      <c r="I27" s="7"/>
      <c r="J27" s="7"/>
      <c r="K27" s="7"/>
      <c r="M27" s="7"/>
      <c r="N27" s="7"/>
      <c r="O27" s="7"/>
      <c r="P27" s="7"/>
      <c r="R27" s="7"/>
      <c r="S27" s="7"/>
      <c r="T27" s="7"/>
      <c r="U27" s="7"/>
      <c r="W27" s="7"/>
      <c r="X27" s="7"/>
      <c r="Y27" s="7"/>
      <c r="Z27" s="7"/>
      <c r="AB27" s="7"/>
      <c r="AC27" s="7"/>
      <c r="AD27" s="7"/>
      <c r="AE27" s="7"/>
      <c r="AG27" s="7"/>
      <c r="AH27" s="7"/>
      <c r="AI27" s="7"/>
      <c r="AJ27" s="7"/>
      <c r="AL27" s="7"/>
      <c r="AM27" s="7"/>
      <c r="AN27" s="7"/>
      <c r="AO27" s="7"/>
      <c r="AQ27" s="7"/>
      <c r="AR27" s="7"/>
      <c r="AS27" s="7"/>
      <c r="AT27" s="7"/>
      <c r="AV27" s="7"/>
      <c r="AW27" s="7"/>
      <c r="AX27" s="7"/>
      <c r="AY27" s="7"/>
    </row>
    <row r="28" spans="1:231" s="6" customFormat="1" ht="16" customHeight="1" x14ac:dyDescent="0.3">
      <c r="A28" s="325" t="s">
        <v>251</v>
      </c>
      <c r="B28" s="303"/>
      <c r="C28" s="303"/>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3"/>
      <c r="AM28" s="303"/>
      <c r="AN28" s="303"/>
      <c r="AO28" s="303"/>
      <c r="AP28" s="303"/>
      <c r="AQ28" s="303"/>
      <c r="AR28" s="303"/>
      <c r="AS28" s="303"/>
      <c r="AT28" s="303"/>
      <c r="AU28" s="303"/>
      <c r="AV28" s="303"/>
      <c r="AW28" s="303"/>
      <c r="AX28" s="303"/>
      <c r="AY28" s="303"/>
      <c r="AZ28" s="303"/>
      <c r="BA28" s="303"/>
      <c r="BB28" s="303"/>
      <c r="BC28" s="303"/>
      <c r="BD28" s="303"/>
      <c r="BE28" s="303"/>
      <c r="BF28" s="303"/>
      <c r="BG28" s="303"/>
      <c r="BH28" s="303"/>
      <c r="BI28" s="303"/>
      <c r="BJ28" s="303"/>
      <c r="BK28" s="303"/>
      <c r="BL28" s="303"/>
      <c r="BM28" s="303"/>
      <c r="BN28" s="303"/>
      <c r="BO28" s="303"/>
      <c r="BP28" s="303"/>
      <c r="BQ28" s="303"/>
      <c r="BR28" s="303"/>
      <c r="BS28" s="303"/>
      <c r="BT28" s="303"/>
      <c r="BU28" s="303"/>
      <c r="BV28" s="303"/>
      <c r="BW28" s="303"/>
      <c r="BX28" s="303"/>
      <c r="BY28" s="303"/>
      <c r="BZ28" s="303"/>
      <c r="CA28" s="303"/>
      <c r="CB28" s="303"/>
      <c r="CC28" s="303"/>
      <c r="CD28" s="303"/>
      <c r="CE28" s="303"/>
      <c r="CF28" s="303"/>
      <c r="CG28" s="303"/>
      <c r="CH28" s="303"/>
      <c r="CI28" s="303"/>
      <c r="CJ28" s="303"/>
      <c r="CK28" s="303"/>
      <c r="CL28" s="303"/>
      <c r="CM28" s="303"/>
      <c r="CN28" s="303"/>
      <c r="CO28" s="303"/>
      <c r="CP28" s="303"/>
      <c r="CQ28" s="303"/>
      <c r="CR28" s="303"/>
      <c r="CS28" s="303"/>
      <c r="CT28" s="303"/>
      <c r="CU28" s="303"/>
      <c r="CV28" s="303"/>
      <c r="CW28" s="303"/>
      <c r="CX28" s="303"/>
      <c r="CY28" s="303"/>
      <c r="CZ28" s="303"/>
      <c r="DA28" s="303"/>
      <c r="DB28" s="303"/>
      <c r="DC28" s="303"/>
      <c r="DD28" s="303"/>
      <c r="DE28" s="303"/>
      <c r="DF28" s="303"/>
      <c r="DG28" s="303"/>
      <c r="DH28" s="303"/>
      <c r="DI28" s="303"/>
      <c r="DJ28" s="303"/>
      <c r="DK28" s="303"/>
      <c r="DL28" s="303"/>
      <c r="DM28" s="303"/>
      <c r="DN28" s="303"/>
      <c r="DO28" s="303"/>
      <c r="DP28" s="303"/>
      <c r="DQ28" s="303"/>
      <c r="DR28" s="303"/>
      <c r="DS28" s="303"/>
      <c r="DT28" s="303"/>
      <c r="DU28" s="303"/>
      <c r="DV28" s="303"/>
      <c r="DW28" s="303"/>
      <c r="DX28" s="303"/>
      <c r="DY28" s="303"/>
      <c r="DZ28" s="303"/>
      <c r="EA28" s="303"/>
      <c r="EB28" s="303"/>
      <c r="EC28" s="303"/>
      <c r="ED28" s="303"/>
      <c r="EE28" s="303"/>
      <c r="EF28" s="303"/>
      <c r="EG28" s="303"/>
      <c r="EH28" s="303"/>
      <c r="EI28" s="303"/>
      <c r="EJ28" s="303"/>
      <c r="EK28" s="303"/>
      <c r="EL28" s="303"/>
      <c r="EM28" s="303"/>
      <c r="EN28" s="303"/>
      <c r="EO28" s="303"/>
      <c r="EP28" s="303"/>
      <c r="EQ28" s="303"/>
      <c r="ER28" s="303"/>
      <c r="ES28" s="303"/>
      <c r="ET28" s="303"/>
      <c r="EU28" s="303"/>
      <c r="EV28" s="303"/>
      <c r="EW28" s="303"/>
      <c r="EX28" s="303"/>
      <c r="EY28" s="303"/>
      <c r="EZ28" s="303"/>
      <c r="FA28" s="303"/>
      <c r="FB28" s="303"/>
      <c r="FC28" s="303"/>
      <c r="FD28" s="303"/>
      <c r="FE28" s="303"/>
      <c r="FF28" s="303"/>
      <c r="FG28" s="303"/>
      <c r="FH28" s="303"/>
      <c r="FI28" s="303"/>
      <c r="FJ28" s="303"/>
      <c r="FK28" s="303"/>
      <c r="FL28" s="303"/>
      <c r="FM28" s="303"/>
      <c r="FN28" s="303"/>
      <c r="FO28" s="303"/>
      <c r="FP28" s="303"/>
      <c r="FQ28" s="303"/>
      <c r="FR28" s="303"/>
      <c r="FS28" s="303"/>
      <c r="FT28" s="303"/>
      <c r="FU28" s="303"/>
      <c r="FV28" s="303"/>
      <c r="FW28" s="303"/>
      <c r="FX28" s="303"/>
      <c r="FY28" s="303"/>
      <c r="FZ28" s="303"/>
      <c r="GA28" s="303"/>
      <c r="GB28" s="303"/>
      <c r="GC28" s="303"/>
      <c r="GD28" s="303"/>
      <c r="GE28" s="303"/>
      <c r="GF28" s="303"/>
      <c r="GG28" s="303"/>
      <c r="GH28" s="303"/>
      <c r="GI28" s="303"/>
      <c r="GJ28" s="303"/>
      <c r="GK28" s="303"/>
      <c r="GL28" s="303"/>
      <c r="GM28" s="303"/>
      <c r="GN28" s="303"/>
    </row>
    <row r="29" spans="1:231" s="6" customFormat="1" ht="16" customHeight="1" x14ac:dyDescent="0.3">
      <c r="A29" s="325" t="s">
        <v>252</v>
      </c>
      <c r="B29" s="303"/>
      <c r="C29" s="303"/>
      <c r="D29" s="303"/>
      <c r="E29" s="303"/>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3"/>
      <c r="AM29" s="303"/>
      <c r="AN29" s="303"/>
      <c r="AO29" s="303"/>
      <c r="AP29" s="303"/>
      <c r="AQ29" s="303"/>
      <c r="AR29" s="303"/>
      <c r="AS29" s="303"/>
      <c r="AT29" s="303"/>
      <c r="AU29" s="303"/>
      <c r="AV29" s="303"/>
      <c r="AW29" s="303"/>
      <c r="AX29" s="303"/>
      <c r="AY29" s="303"/>
      <c r="AZ29" s="303"/>
      <c r="BA29" s="303"/>
      <c r="BB29" s="303"/>
      <c r="BC29" s="303"/>
      <c r="BD29" s="303"/>
      <c r="BE29" s="303"/>
      <c r="BF29" s="303"/>
      <c r="BG29" s="303"/>
      <c r="BH29" s="303"/>
      <c r="BI29" s="303"/>
      <c r="BJ29" s="303"/>
      <c r="BK29" s="303"/>
      <c r="BL29" s="303"/>
      <c r="BM29" s="303"/>
      <c r="BN29" s="303"/>
      <c r="BO29" s="303"/>
      <c r="BP29" s="303"/>
      <c r="BQ29" s="303"/>
      <c r="BR29" s="303"/>
      <c r="BS29" s="303"/>
      <c r="BT29" s="303"/>
      <c r="BU29" s="303"/>
      <c r="BV29" s="303"/>
      <c r="BW29" s="303"/>
      <c r="BX29" s="303"/>
      <c r="BY29" s="303"/>
      <c r="BZ29" s="303"/>
      <c r="CA29" s="303"/>
      <c r="CB29" s="303"/>
      <c r="CC29" s="303"/>
      <c r="CD29" s="303"/>
      <c r="CE29" s="303"/>
      <c r="CF29" s="303"/>
      <c r="CG29" s="303"/>
      <c r="CH29" s="303"/>
      <c r="CI29" s="303"/>
      <c r="CJ29" s="303"/>
      <c r="CK29" s="303"/>
      <c r="CL29" s="303"/>
      <c r="CM29" s="303"/>
      <c r="CN29" s="303"/>
      <c r="CO29" s="303"/>
      <c r="CP29" s="303"/>
      <c r="CQ29" s="303"/>
      <c r="CR29" s="303"/>
      <c r="CS29" s="303"/>
      <c r="CT29" s="303"/>
      <c r="CU29" s="303"/>
      <c r="CV29" s="303"/>
      <c r="CW29" s="303"/>
      <c r="CX29" s="303"/>
      <c r="CY29" s="303"/>
      <c r="CZ29" s="303"/>
      <c r="DA29" s="303"/>
      <c r="DB29" s="303"/>
      <c r="DC29" s="303"/>
      <c r="DD29" s="303"/>
      <c r="DE29" s="303"/>
      <c r="DF29" s="303"/>
      <c r="DG29" s="303"/>
      <c r="DH29" s="303"/>
      <c r="DI29" s="303"/>
      <c r="DJ29" s="303"/>
      <c r="DK29" s="303"/>
      <c r="DL29" s="303"/>
      <c r="DM29" s="303"/>
      <c r="DN29" s="303"/>
      <c r="DO29" s="303"/>
      <c r="DP29" s="303"/>
      <c r="DQ29" s="303"/>
      <c r="DR29" s="303"/>
      <c r="DS29" s="303"/>
      <c r="DT29" s="303"/>
      <c r="DU29" s="303"/>
      <c r="DV29" s="303"/>
      <c r="DW29" s="303"/>
      <c r="DX29" s="303"/>
      <c r="DY29" s="303"/>
      <c r="DZ29" s="303"/>
      <c r="EA29" s="303"/>
      <c r="EB29" s="303"/>
      <c r="EC29" s="303"/>
      <c r="ED29" s="303"/>
      <c r="EE29" s="303"/>
      <c r="EF29" s="303"/>
      <c r="EG29" s="303"/>
      <c r="EH29" s="303"/>
      <c r="EI29" s="303"/>
      <c r="EJ29" s="303"/>
      <c r="EK29" s="303"/>
      <c r="EL29" s="303"/>
      <c r="EM29" s="303"/>
      <c r="EN29" s="303"/>
      <c r="EO29" s="303"/>
      <c r="EP29" s="303"/>
      <c r="EQ29" s="303"/>
      <c r="ER29" s="303"/>
      <c r="ES29" s="303"/>
      <c r="ET29" s="303"/>
      <c r="EU29" s="303"/>
      <c r="EV29" s="303"/>
      <c r="EW29" s="303"/>
      <c r="EX29" s="303"/>
      <c r="EY29" s="303"/>
      <c r="EZ29" s="303"/>
      <c r="FA29" s="303"/>
      <c r="FB29" s="303"/>
      <c r="FC29" s="303"/>
      <c r="FD29" s="303"/>
      <c r="FE29" s="303"/>
      <c r="FF29" s="303"/>
      <c r="FG29" s="303"/>
      <c r="FH29" s="303"/>
      <c r="FI29" s="303"/>
      <c r="FJ29" s="303"/>
      <c r="FK29" s="303"/>
      <c r="FL29" s="303"/>
      <c r="FM29" s="303"/>
      <c r="FN29" s="303"/>
      <c r="FO29" s="303"/>
      <c r="FP29" s="303"/>
      <c r="FQ29" s="303"/>
      <c r="FR29" s="303"/>
      <c r="FS29" s="303"/>
      <c r="FT29" s="303"/>
      <c r="FU29" s="303"/>
      <c r="FV29" s="303"/>
      <c r="FW29" s="303"/>
      <c r="FX29" s="303"/>
      <c r="FY29" s="303"/>
      <c r="FZ29" s="303"/>
      <c r="GA29" s="303"/>
      <c r="GB29" s="303"/>
      <c r="GC29" s="303"/>
      <c r="GD29" s="303"/>
      <c r="GE29" s="303"/>
      <c r="GF29" s="303"/>
      <c r="GG29" s="303"/>
      <c r="GH29" s="303"/>
      <c r="GI29" s="303"/>
      <c r="GJ29" s="303"/>
      <c r="GK29" s="303"/>
      <c r="GL29" s="303"/>
      <c r="GM29" s="303"/>
      <c r="GN29" s="303"/>
    </row>
    <row r="30" spans="1:231" ht="16" customHeight="1" x14ac:dyDescent="0.3">
      <c r="A30" s="325" t="s">
        <v>253</v>
      </c>
      <c r="B30" s="303"/>
      <c r="C30" s="303"/>
      <c r="D30" s="303"/>
      <c r="E30" s="303"/>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M30" s="303"/>
      <c r="AN30" s="303"/>
      <c r="AO30" s="303"/>
      <c r="AP30" s="303"/>
      <c r="AQ30" s="303"/>
      <c r="AR30" s="303"/>
      <c r="AS30" s="303"/>
      <c r="AT30" s="303"/>
      <c r="AU30" s="303"/>
      <c r="AV30" s="303"/>
      <c r="AW30" s="303"/>
      <c r="AX30" s="303"/>
      <c r="AY30" s="303"/>
      <c r="AZ30" s="303"/>
      <c r="BA30" s="303"/>
      <c r="BB30" s="303"/>
      <c r="BC30" s="303"/>
      <c r="BD30" s="303"/>
      <c r="BE30" s="303"/>
      <c r="BF30" s="303"/>
      <c r="BG30" s="303"/>
      <c r="BH30" s="303"/>
      <c r="BI30" s="303"/>
      <c r="BJ30" s="303"/>
      <c r="BK30" s="303"/>
      <c r="BL30" s="303"/>
      <c r="BM30" s="303"/>
      <c r="BN30" s="303"/>
      <c r="BO30" s="303"/>
      <c r="BP30" s="303"/>
      <c r="BQ30" s="303"/>
      <c r="BR30" s="303"/>
      <c r="BS30" s="303"/>
      <c r="BT30" s="303"/>
      <c r="BU30" s="303"/>
      <c r="BV30" s="303"/>
      <c r="BW30" s="303"/>
      <c r="BX30" s="303"/>
      <c r="BY30" s="303"/>
      <c r="BZ30" s="303"/>
      <c r="CA30" s="303"/>
      <c r="CB30" s="303"/>
      <c r="CC30" s="303"/>
      <c r="CD30" s="303"/>
      <c r="CE30" s="303"/>
      <c r="CF30" s="303"/>
      <c r="CG30" s="303"/>
      <c r="CH30" s="303"/>
      <c r="CI30" s="303"/>
      <c r="CJ30" s="303"/>
      <c r="CK30" s="303"/>
      <c r="CL30" s="303"/>
      <c r="CM30" s="303"/>
      <c r="CN30" s="303"/>
      <c r="CO30" s="303"/>
      <c r="CP30" s="303"/>
      <c r="CQ30" s="303"/>
      <c r="CR30" s="303"/>
      <c r="CS30" s="303"/>
      <c r="CT30" s="303"/>
      <c r="CU30" s="303"/>
      <c r="CV30" s="303"/>
      <c r="CW30" s="303"/>
      <c r="CX30" s="303"/>
      <c r="CY30" s="303"/>
      <c r="CZ30" s="303"/>
      <c r="DA30" s="303"/>
      <c r="DB30" s="303"/>
      <c r="DC30" s="303"/>
      <c r="DD30" s="303"/>
      <c r="DE30" s="303"/>
      <c r="DF30" s="303"/>
      <c r="DG30" s="303"/>
      <c r="DH30" s="303"/>
      <c r="DI30" s="303"/>
      <c r="DJ30" s="303"/>
      <c r="DK30" s="303"/>
      <c r="DL30" s="303"/>
      <c r="DM30" s="303"/>
      <c r="DN30" s="303"/>
      <c r="DO30" s="303"/>
      <c r="DP30" s="303"/>
      <c r="DQ30" s="303"/>
      <c r="DR30" s="303"/>
      <c r="DS30" s="303"/>
      <c r="DT30" s="303"/>
      <c r="DU30" s="303"/>
      <c r="DV30" s="303"/>
      <c r="DW30" s="303"/>
      <c r="DX30" s="303"/>
      <c r="DY30" s="303"/>
      <c r="DZ30" s="303"/>
      <c r="EA30" s="303"/>
      <c r="EB30" s="303"/>
      <c r="EC30" s="303"/>
      <c r="ED30" s="303"/>
      <c r="EE30" s="303"/>
      <c r="EF30" s="303"/>
      <c r="EG30" s="303"/>
      <c r="EH30" s="303"/>
      <c r="EI30" s="303"/>
      <c r="EJ30" s="303"/>
      <c r="EK30" s="303"/>
      <c r="EL30" s="303"/>
      <c r="EM30" s="303"/>
      <c r="EN30" s="303"/>
      <c r="EO30" s="303"/>
      <c r="EP30" s="303"/>
      <c r="EQ30" s="303"/>
      <c r="ER30" s="303"/>
      <c r="ES30" s="303"/>
      <c r="ET30" s="303"/>
      <c r="EU30" s="303"/>
      <c r="EV30" s="303"/>
      <c r="EW30" s="303"/>
      <c r="EX30" s="303"/>
      <c r="EY30" s="303"/>
      <c r="EZ30" s="303"/>
      <c r="FA30" s="303"/>
      <c r="FB30" s="303"/>
      <c r="FC30" s="303"/>
      <c r="FD30" s="303"/>
      <c r="FE30" s="303"/>
      <c r="FF30" s="303"/>
      <c r="FG30" s="303"/>
      <c r="FH30" s="303"/>
      <c r="FI30" s="303"/>
      <c r="FJ30" s="303"/>
      <c r="FK30" s="303"/>
      <c r="FL30" s="303"/>
      <c r="FM30" s="303"/>
      <c r="FN30" s="303"/>
      <c r="FO30" s="303"/>
      <c r="FP30" s="303"/>
      <c r="FQ30" s="303"/>
      <c r="FR30" s="303"/>
      <c r="FS30" s="303"/>
      <c r="FT30" s="303"/>
      <c r="FU30" s="303"/>
      <c r="FV30" s="303"/>
      <c r="FW30" s="303"/>
      <c r="FX30" s="303"/>
      <c r="FY30" s="303"/>
      <c r="FZ30" s="303"/>
      <c r="GA30" s="303"/>
      <c r="GB30" s="303"/>
      <c r="GC30" s="303"/>
      <c r="GD30" s="303"/>
      <c r="GE30" s="303"/>
      <c r="GF30" s="303"/>
      <c r="GG30" s="303"/>
      <c r="GH30" s="303"/>
      <c r="GI30" s="303"/>
      <c r="GJ30" s="303"/>
      <c r="GK30" s="303"/>
      <c r="GL30" s="303"/>
      <c r="GM30" s="303"/>
      <c r="GN30" s="303"/>
    </row>
    <row r="31" spans="1:231" ht="16" customHeight="1" x14ac:dyDescent="0.3">
      <c r="A31" s="326"/>
    </row>
    <row r="32" spans="1:231" ht="16" customHeight="1" x14ac:dyDescent="0.3">
      <c r="A32" s="327" t="s">
        <v>81</v>
      </c>
      <c r="B32" s="304"/>
      <c r="C32" s="304"/>
      <c r="D32" s="304"/>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4"/>
      <c r="AM32" s="304"/>
      <c r="AN32" s="304"/>
      <c r="AO32" s="304"/>
      <c r="AP32" s="304"/>
      <c r="AQ32" s="304"/>
      <c r="AR32" s="304"/>
      <c r="AS32" s="304"/>
      <c r="AT32" s="304"/>
      <c r="AU32" s="304"/>
      <c r="AV32" s="304"/>
      <c r="AW32" s="304"/>
      <c r="AX32" s="304"/>
      <c r="AY32" s="304"/>
      <c r="AZ32" s="304"/>
      <c r="BA32" s="304"/>
      <c r="BB32" s="304"/>
      <c r="BC32" s="304"/>
      <c r="BD32" s="304"/>
      <c r="BE32" s="304"/>
      <c r="BF32" s="304"/>
      <c r="BG32" s="304"/>
      <c r="BH32" s="304"/>
      <c r="BI32" s="304"/>
      <c r="BJ32" s="304"/>
      <c r="BK32" s="304"/>
      <c r="BL32" s="304"/>
      <c r="BM32" s="304"/>
      <c r="BN32" s="304"/>
      <c r="BO32" s="304"/>
      <c r="BP32" s="304"/>
      <c r="BQ32" s="304"/>
      <c r="BR32" s="304"/>
      <c r="BS32" s="304"/>
      <c r="BT32" s="304"/>
      <c r="BU32" s="304"/>
      <c r="BV32" s="304"/>
      <c r="BW32" s="304"/>
      <c r="BX32" s="304"/>
      <c r="BY32" s="304"/>
      <c r="BZ32" s="304"/>
      <c r="CA32" s="304"/>
      <c r="CB32" s="304"/>
      <c r="CC32" s="304"/>
      <c r="CD32" s="304"/>
      <c r="CE32" s="304"/>
      <c r="CF32" s="304"/>
      <c r="CG32" s="304"/>
      <c r="CH32" s="304"/>
      <c r="CI32" s="304"/>
      <c r="CJ32" s="304"/>
      <c r="CK32" s="304"/>
      <c r="CL32" s="304"/>
      <c r="CM32" s="304"/>
      <c r="CN32" s="304"/>
      <c r="CO32" s="304"/>
      <c r="CP32" s="304"/>
      <c r="CQ32" s="304"/>
      <c r="CR32" s="304"/>
      <c r="CS32" s="304"/>
      <c r="CT32" s="304"/>
      <c r="CU32" s="304"/>
      <c r="CV32" s="304"/>
      <c r="CW32" s="304"/>
      <c r="CX32" s="304"/>
      <c r="CY32" s="304"/>
      <c r="CZ32" s="304"/>
      <c r="DA32" s="304"/>
      <c r="DB32" s="304"/>
      <c r="DC32" s="304"/>
      <c r="DD32" s="304"/>
      <c r="DE32" s="304"/>
      <c r="DF32" s="304"/>
      <c r="DG32" s="304"/>
      <c r="DH32" s="304"/>
      <c r="DI32" s="304"/>
      <c r="DJ32" s="304"/>
      <c r="DK32" s="304"/>
      <c r="DL32" s="304"/>
      <c r="DM32" s="304"/>
      <c r="DN32" s="304"/>
      <c r="DO32" s="304"/>
      <c r="DP32" s="304"/>
      <c r="DQ32" s="304"/>
      <c r="DR32" s="304"/>
      <c r="DS32" s="304"/>
      <c r="DT32" s="304"/>
      <c r="DU32" s="304"/>
      <c r="DV32" s="304"/>
      <c r="DW32" s="304"/>
      <c r="DX32" s="304"/>
      <c r="DY32" s="304"/>
      <c r="DZ32" s="304"/>
      <c r="EA32" s="304"/>
      <c r="EB32" s="304"/>
      <c r="EC32" s="304"/>
      <c r="ED32" s="304"/>
      <c r="EE32" s="304"/>
      <c r="EF32" s="304"/>
      <c r="EG32" s="304"/>
      <c r="EH32" s="304"/>
      <c r="EI32" s="304"/>
      <c r="EJ32" s="304"/>
      <c r="EK32" s="304"/>
      <c r="EL32" s="304"/>
      <c r="EM32" s="304"/>
      <c r="EN32" s="304"/>
      <c r="EO32" s="304"/>
      <c r="EP32" s="304"/>
      <c r="EQ32" s="304"/>
      <c r="ER32" s="304"/>
      <c r="ES32" s="304"/>
      <c r="ET32" s="304"/>
      <c r="EU32" s="304"/>
      <c r="EV32" s="304"/>
      <c r="EW32" s="304"/>
      <c r="EX32" s="304"/>
      <c r="EY32" s="304"/>
      <c r="EZ32" s="304"/>
      <c r="FA32" s="304"/>
      <c r="FB32" s="304"/>
      <c r="FC32" s="304"/>
      <c r="FD32" s="304"/>
      <c r="FE32" s="304"/>
      <c r="FF32" s="304"/>
      <c r="FG32" s="304"/>
      <c r="FH32" s="304"/>
      <c r="FI32" s="304"/>
      <c r="FJ32" s="304"/>
      <c r="FK32" s="304"/>
      <c r="FL32" s="304"/>
      <c r="FM32" s="304"/>
      <c r="FN32" s="304"/>
      <c r="FO32" s="304"/>
      <c r="FP32" s="304"/>
      <c r="FQ32" s="304"/>
      <c r="FR32" s="304"/>
      <c r="FS32" s="304"/>
      <c r="FT32" s="304"/>
      <c r="FU32" s="304"/>
      <c r="FV32" s="304"/>
      <c r="FW32" s="304"/>
      <c r="FX32" s="304"/>
      <c r="FY32" s="304"/>
      <c r="FZ32" s="304"/>
      <c r="GA32" s="304"/>
      <c r="GB32" s="304"/>
      <c r="GC32" s="304"/>
      <c r="GD32" s="304"/>
      <c r="GE32" s="304"/>
      <c r="GF32" s="304"/>
      <c r="GG32" s="304"/>
      <c r="GH32" s="304"/>
      <c r="GI32" s="304"/>
      <c r="GJ32" s="304"/>
      <c r="GK32" s="304"/>
      <c r="GL32" s="304"/>
      <c r="GM32" s="304"/>
      <c r="GN32" s="304"/>
    </row>
    <row r="33" ht="16" customHeight="1" x14ac:dyDescent="0.3"/>
    <row r="34" ht="16" customHeight="1" x14ac:dyDescent="0.3"/>
    <row r="35" ht="16" customHeight="1" x14ac:dyDescent="0.3"/>
    <row r="36" ht="16" customHeight="1" x14ac:dyDescent="0.3"/>
    <row r="37" ht="16" customHeight="1" x14ac:dyDescent="0.3"/>
    <row r="38" ht="16" customHeight="1" x14ac:dyDescent="0.3"/>
    <row r="39" ht="16" customHeight="1" x14ac:dyDescent="0.3"/>
    <row r="40" ht="16" customHeight="1" x14ac:dyDescent="0.3"/>
  </sheetData>
  <mergeCells count="46">
    <mergeCell ref="HJ3:HM3"/>
    <mergeCell ref="GP3:GS3"/>
    <mergeCell ref="GU3:GX3"/>
    <mergeCell ref="GF3:GI3"/>
    <mergeCell ref="GK3:GN3"/>
    <mergeCell ref="GZ3:HC3"/>
    <mergeCell ref="HE3:HH3"/>
    <mergeCell ref="EM3:EP3"/>
    <mergeCell ref="CY3:DB3"/>
    <mergeCell ref="DD3:DG3"/>
    <mergeCell ref="DN3:DQ3"/>
    <mergeCell ref="DS3:DV3"/>
    <mergeCell ref="DI3:DL3"/>
    <mergeCell ref="EH3:EK3"/>
    <mergeCell ref="AB3:AE3"/>
    <mergeCell ref="C3:F3"/>
    <mergeCell ref="H3:K3"/>
    <mergeCell ref="M3:P3"/>
    <mergeCell ref="R3:U3"/>
    <mergeCell ref="W3:Z3"/>
    <mergeCell ref="AG3:AJ3"/>
    <mergeCell ref="AL3:AO3"/>
    <mergeCell ref="BK3:BN3"/>
    <mergeCell ref="AV3:AY3"/>
    <mergeCell ref="BZ3:CC3"/>
    <mergeCell ref="BP3:BS3"/>
    <mergeCell ref="BU3:BX3"/>
    <mergeCell ref="BF3:BI3"/>
    <mergeCell ref="BA3:BD3"/>
    <mergeCell ref="AQ3:AT3"/>
    <mergeCell ref="HO3:HR3"/>
    <mergeCell ref="HT3:HW3"/>
    <mergeCell ref="CJ3:CM3"/>
    <mergeCell ref="CE3:CH3"/>
    <mergeCell ref="FG3:FJ3"/>
    <mergeCell ref="FL3:FO3"/>
    <mergeCell ref="CO3:CR3"/>
    <mergeCell ref="ER3:EU3"/>
    <mergeCell ref="GA3:GD3"/>
    <mergeCell ref="FQ3:FT3"/>
    <mergeCell ref="FV3:FY3"/>
    <mergeCell ref="EW3:EZ3"/>
    <mergeCell ref="FB3:FE3"/>
    <mergeCell ref="CT3:CW3"/>
    <mergeCell ref="DX3:EA3"/>
    <mergeCell ref="EC3:EF3"/>
  </mergeCells>
  <pageMargins left="0.25" right="0.25" top="0.75" bottom="0.75" header="0.3" footer="0.3"/>
  <pageSetup scale="44" orientation="landscape" r:id="rId1"/>
  <ignoredErrors>
    <ignoredError sqref="GI9:GI10 GN1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6CEC-0CF7-4C28-990E-6D8BD6B223DC}">
  <sheetPr>
    <pageSetUpPr fitToPage="1"/>
  </sheetPr>
  <dimension ref="A1:CN85"/>
  <sheetViews>
    <sheetView showGridLines="0" zoomScale="68" zoomScaleNormal="80" workbookViewId="0">
      <pane xSplit="1" ySplit="4" topLeftCell="AS5" activePane="bottomRight" state="frozen"/>
      <selection activeCell="A14" sqref="A14"/>
      <selection pane="topRight" activeCell="A14" sqref="A14"/>
      <selection pane="bottomLeft" activeCell="A14" sqref="A14"/>
      <selection pane="bottomRight" activeCell="A14" sqref="A14"/>
    </sheetView>
  </sheetViews>
  <sheetFormatPr defaultColWidth="8.7265625" defaultRowHeight="14.25" customHeight="1" outlineLevelCol="1" x14ac:dyDescent="0.3"/>
  <cols>
    <col min="1" max="1" width="50.7265625" style="1" customWidth="1"/>
    <col min="2" max="10" width="15.7265625" style="63" hidden="1" customWidth="1" outlineLevel="1"/>
    <col min="11" max="11" width="15.7265625" style="63" hidden="1" customWidth="1" outlineLevel="1" collapsed="1"/>
    <col min="12" max="16" width="15.7265625" style="63" hidden="1" customWidth="1" outlineLevel="1"/>
    <col min="17" max="17" width="15.7265625" style="63" hidden="1" customWidth="1" outlineLevel="1" collapsed="1"/>
    <col min="18" max="22" width="15.7265625" style="63" hidden="1" customWidth="1" outlineLevel="1"/>
    <col min="23" max="29" width="15.7265625" style="1" hidden="1" customWidth="1" outlineLevel="1"/>
    <col min="30" max="36" width="20.7265625" style="1" hidden="1" customWidth="1" outlineLevel="1"/>
    <col min="37" max="37" width="20.7265625" style="1" hidden="1" customWidth="1" outlineLevel="1" collapsed="1"/>
    <col min="38" max="44" width="20.7265625" style="1" hidden="1" customWidth="1" outlineLevel="1"/>
    <col min="45" max="45" width="20.7265625" style="1" customWidth="1" collapsed="1"/>
    <col min="46" max="46" width="20.7265625" style="1" customWidth="1"/>
    <col min="47" max="47" width="3.7265625" style="63" customWidth="1"/>
    <col min="48" max="52" width="15.7265625" style="63" hidden="1" customWidth="1" outlineLevel="1"/>
    <col min="53" max="62" width="15.7265625" style="1" hidden="1" customWidth="1" outlineLevel="1"/>
    <col min="63" max="63" width="15.7265625" style="1" hidden="1" customWidth="1" outlineLevel="1" collapsed="1"/>
    <col min="64" max="75" width="15.7265625" style="1" hidden="1" customWidth="1" outlineLevel="1"/>
    <col min="76" max="82" width="20.7265625" style="1" hidden="1" customWidth="1" outlineLevel="1"/>
    <col min="83" max="83" width="20.7265625" style="1" hidden="1" customWidth="1" outlineLevel="1" collapsed="1"/>
    <col min="84" max="84" width="20.7265625" style="1" hidden="1" customWidth="1" outlineLevel="1"/>
    <col min="85" max="86" width="20.1796875" style="1" hidden="1" customWidth="1" outlineLevel="1"/>
    <col min="87" max="89" width="20.54296875" style="1" hidden="1" customWidth="1" outlineLevel="1"/>
    <col min="90" max="90" width="20.54296875" style="1" hidden="1" customWidth="1" outlineLevel="1" collapsed="1"/>
    <col min="91" max="91" width="20.54296875" style="1" customWidth="1" collapsed="1"/>
    <col min="92" max="92" width="20.54296875" style="1" customWidth="1"/>
    <col min="93" max="16384" width="8.7265625" style="1"/>
  </cols>
  <sheetData>
    <row r="1" spans="1:92" ht="16" customHeight="1" x14ac:dyDescent="0.3">
      <c r="A1" s="10" t="s">
        <v>183</v>
      </c>
    </row>
    <row r="2" spans="1:92" ht="15" customHeight="1" x14ac:dyDescent="0.3">
      <c r="B2" s="427" t="s">
        <v>184</v>
      </c>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9"/>
      <c r="AU2" s="268"/>
      <c r="AV2" s="427" t="s">
        <v>185</v>
      </c>
      <c r="AW2" s="428"/>
      <c r="AX2" s="428"/>
      <c r="AY2" s="428"/>
      <c r="AZ2" s="428"/>
      <c r="BA2" s="428"/>
      <c r="BB2" s="428"/>
      <c r="BC2" s="428"/>
      <c r="BD2" s="428"/>
      <c r="BE2" s="428"/>
      <c r="BF2" s="428"/>
      <c r="BG2" s="428"/>
      <c r="BH2" s="428"/>
      <c r="BI2" s="428"/>
      <c r="BJ2" s="428"/>
      <c r="BK2" s="428"/>
      <c r="BL2" s="428"/>
      <c r="BM2" s="428"/>
      <c r="BN2" s="428"/>
      <c r="BO2" s="428"/>
      <c r="BP2" s="428"/>
      <c r="BQ2" s="428"/>
      <c r="BR2" s="428"/>
      <c r="BS2" s="428"/>
      <c r="BT2" s="428"/>
      <c r="BU2" s="428"/>
      <c r="BV2" s="428"/>
      <c r="BW2" s="428"/>
      <c r="BX2" s="428"/>
      <c r="BY2" s="428"/>
      <c r="BZ2" s="428"/>
      <c r="CA2" s="428"/>
      <c r="CB2" s="428"/>
      <c r="CC2" s="428"/>
      <c r="CD2" s="428"/>
      <c r="CE2" s="428"/>
      <c r="CF2" s="428"/>
      <c r="CG2" s="428"/>
      <c r="CH2" s="428"/>
      <c r="CI2" s="428"/>
      <c r="CJ2" s="428"/>
      <c r="CK2" s="428"/>
      <c r="CL2" s="428"/>
      <c r="CM2" s="428"/>
      <c r="CN2" s="429"/>
    </row>
    <row r="3" spans="1:92" ht="16" customHeight="1" x14ac:dyDescent="0.3">
      <c r="B3" s="165" t="s">
        <v>186</v>
      </c>
      <c r="C3" s="165" t="s">
        <v>187</v>
      </c>
      <c r="D3" s="165" t="s">
        <v>188</v>
      </c>
      <c r="E3" s="165" t="s">
        <v>187</v>
      </c>
      <c r="F3" s="165" t="s">
        <v>188</v>
      </c>
      <c r="G3" s="165" t="s">
        <v>187</v>
      </c>
      <c r="H3" s="165" t="s">
        <v>188</v>
      </c>
      <c r="I3" s="165" t="s">
        <v>186</v>
      </c>
      <c r="J3" s="165" t="s">
        <v>187</v>
      </c>
      <c r="K3" s="165" t="s">
        <v>188</v>
      </c>
      <c r="L3" s="165" t="s">
        <v>187</v>
      </c>
      <c r="M3" s="165" t="s">
        <v>188</v>
      </c>
      <c r="N3" s="165" t="s">
        <v>187</v>
      </c>
      <c r="O3" s="165" t="s">
        <v>188</v>
      </c>
      <c r="P3" s="165" t="s">
        <v>186</v>
      </c>
      <c r="Q3" s="165" t="s">
        <v>187</v>
      </c>
      <c r="R3" s="165" t="s">
        <v>188</v>
      </c>
      <c r="S3" s="165" t="s">
        <v>187</v>
      </c>
      <c r="T3" s="165" t="s">
        <v>188</v>
      </c>
      <c r="U3" s="165" t="s">
        <v>187</v>
      </c>
      <c r="V3" s="165" t="s">
        <v>188</v>
      </c>
      <c r="W3" s="165" t="s">
        <v>186</v>
      </c>
      <c r="X3" s="165" t="s">
        <v>187</v>
      </c>
      <c r="Y3" s="165" t="s">
        <v>188</v>
      </c>
      <c r="Z3" s="165" t="s">
        <v>187</v>
      </c>
      <c r="AA3" s="165" t="s">
        <v>188</v>
      </c>
      <c r="AB3" s="165" t="s">
        <v>187</v>
      </c>
      <c r="AC3" s="165" t="s">
        <v>188</v>
      </c>
      <c r="AD3" s="261" t="s">
        <v>186</v>
      </c>
      <c r="AE3" s="165" t="s">
        <v>187</v>
      </c>
      <c r="AF3" s="261" t="s">
        <v>188</v>
      </c>
      <c r="AG3" s="165" t="s">
        <v>187</v>
      </c>
      <c r="AH3" s="261" t="s">
        <v>188</v>
      </c>
      <c r="AI3" s="261" t="s">
        <v>187</v>
      </c>
      <c r="AJ3" s="261" t="s">
        <v>188</v>
      </c>
      <c r="AK3" s="261" t="s">
        <v>186</v>
      </c>
      <c r="AL3" s="261" t="s">
        <v>187</v>
      </c>
      <c r="AM3" s="261" t="s">
        <v>188</v>
      </c>
      <c r="AN3" s="261" t="s">
        <v>187</v>
      </c>
      <c r="AO3" s="261" t="s">
        <v>188</v>
      </c>
      <c r="AP3" s="261" t="s">
        <v>187</v>
      </c>
      <c r="AQ3" s="261" t="s">
        <v>188</v>
      </c>
      <c r="AR3" s="261" t="s">
        <v>281</v>
      </c>
      <c r="AS3" s="408" t="s">
        <v>187</v>
      </c>
      <c r="AT3" s="408" t="s">
        <v>188</v>
      </c>
      <c r="AU3" s="92"/>
      <c r="AV3" s="165" t="s">
        <v>186</v>
      </c>
      <c r="AW3" s="165" t="s">
        <v>187</v>
      </c>
      <c r="AX3" s="165" t="s">
        <v>188</v>
      </c>
      <c r="AY3" s="165" t="s">
        <v>187</v>
      </c>
      <c r="AZ3" s="165" t="s">
        <v>188</v>
      </c>
      <c r="BA3" s="165" t="s">
        <v>187</v>
      </c>
      <c r="BB3" s="165" t="s">
        <v>188</v>
      </c>
      <c r="BC3" s="165" t="s">
        <v>186</v>
      </c>
      <c r="BD3" s="165" t="s">
        <v>187</v>
      </c>
      <c r="BE3" s="165" t="s">
        <v>188</v>
      </c>
      <c r="BF3" s="165" t="s">
        <v>187</v>
      </c>
      <c r="BG3" s="165" t="s">
        <v>188</v>
      </c>
      <c r="BH3" s="165" t="s">
        <v>187</v>
      </c>
      <c r="BI3" s="165" t="s">
        <v>188</v>
      </c>
      <c r="BJ3" s="165" t="s">
        <v>186</v>
      </c>
      <c r="BK3" s="165" t="s">
        <v>187</v>
      </c>
      <c r="BL3" s="165" t="s">
        <v>188</v>
      </c>
      <c r="BM3" s="165" t="s">
        <v>187</v>
      </c>
      <c r="BN3" s="165" t="s">
        <v>188</v>
      </c>
      <c r="BO3" s="165" t="s">
        <v>187</v>
      </c>
      <c r="BP3" s="165" t="s">
        <v>188</v>
      </c>
      <c r="BQ3" s="165" t="s">
        <v>186</v>
      </c>
      <c r="BR3" s="165" t="s">
        <v>187</v>
      </c>
      <c r="BS3" s="165" t="s">
        <v>188</v>
      </c>
      <c r="BT3" s="165" t="s">
        <v>187</v>
      </c>
      <c r="BU3" s="165" t="s">
        <v>188</v>
      </c>
      <c r="BV3" s="165" t="s">
        <v>187</v>
      </c>
      <c r="BW3" s="165" t="s">
        <v>188</v>
      </c>
      <c r="BX3" s="261" t="s">
        <v>186</v>
      </c>
      <c r="BY3" s="165" t="s">
        <v>187</v>
      </c>
      <c r="BZ3" s="261" t="s">
        <v>188</v>
      </c>
      <c r="CA3" s="165" t="s">
        <v>187</v>
      </c>
      <c r="CB3" s="261" t="s">
        <v>188</v>
      </c>
      <c r="CC3" s="261" t="s">
        <v>187</v>
      </c>
      <c r="CD3" s="261" t="s">
        <v>188</v>
      </c>
      <c r="CE3" s="261" t="s">
        <v>186</v>
      </c>
      <c r="CF3" s="261" t="s">
        <v>187</v>
      </c>
      <c r="CG3" s="261" t="s">
        <v>188</v>
      </c>
      <c r="CH3" s="261" t="s">
        <v>187</v>
      </c>
      <c r="CI3" s="261" t="s">
        <v>188</v>
      </c>
      <c r="CJ3" s="261" t="s">
        <v>187</v>
      </c>
      <c r="CK3" s="261" t="s">
        <v>188</v>
      </c>
      <c r="CL3" s="261" t="s">
        <v>281</v>
      </c>
      <c r="CM3" s="408" t="s">
        <v>187</v>
      </c>
      <c r="CN3" s="408" t="s">
        <v>188</v>
      </c>
    </row>
    <row r="4" spans="1:92" ht="28" x14ac:dyDescent="0.3">
      <c r="A4" s="172"/>
      <c r="B4" s="179" t="s">
        <v>189</v>
      </c>
      <c r="C4" s="179" t="s">
        <v>190</v>
      </c>
      <c r="D4" s="179" t="s">
        <v>190</v>
      </c>
      <c r="E4" s="179" t="s">
        <v>191</v>
      </c>
      <c r="F4" s="179" t="s">
        <v>191</v>
      </c>
      <c r="G4" s="179" t="s">
        <v>192</v>
      </c>
      <c r="H4" s="179" t="s">
        <v>192</v>
      </c>
      <c r="I4" s="179" t="s">
        <v>193</v>
      </c>
      <c r="J4" s="180" t="s">
        <v>194</v>
      </c>
      <c r="K4" s="180" t="s">
        <v>194</v>
      </c>
      <c r="L4" s="180" t="s">
        <v>195</v>
      </c>
      <c r="M4" s="180" t="s">
        <v>195</v>
      </c>
      <c r="N4" s="180" t="s">
        <v>196</v>
      </c>
      <c r="O4" s="180" t="s">
        <v>196</v>
      </c>
      <c r="P4" s="180" t="s">
        <v>197</v>
      </c>
      <c r="Q4" s="180" t="s">
        <v>198</v>
      </c>
      <c r="R4" s="180" t="s">
        <v>198</v>
      </c>
      <c r="S4" s="180" t="s">
        <v>199</v>
      </c>
      <c r="T4" s="180" t="s">
        <v>199</v>
      </c>
      <c r="U4" s="180" t="s">
        <v>200</v>
      </c>
      <c r="V4" s="180" t="s">
        <v>200</v>
      </c>
      <c r="W4" s="180" t="s">
        <v>201</v>
      </c>
      <c r="X4" s="180" t="s">
        <v>202</v>
      </c>
      <c r="Y4" s="180" t="s">
        <v>202</v>
      </c>
      <c r="Z4" s="180" t="s">
        <v>203</v>
      </c>
      <c r="AA4" s="180" t="s">
        <v>203</v>
      </c>
      <c r="AB4" s="250" t="s">
        <v>204</v>
      </c>
      <c r="AC4" s="250" t="s">
        <v>204</v>
      </c>
      <c r="AD4" s="259" t="s">
        <v>205</v>
      </c>
      <c r="AE4" s="262" t="s">
        <v>206</v>
      </c>
      <c r="AF4" s="263" t="s">
        <v>206</v>
      </c>
      <c r="AG4" s="262" t="s">
        <v>207</v>
      </c>
      <c r="AH4" s="263" t="s">
        <v>207</v>
      </c>
      <c r="AI4" s="262" t="s">
        <v>208</v>
      </c>
      <c r="AJ4" s="250" t="s">
        <v>208</v>
      </c>
      <c r="AK4" s="250" t="s">
        <v>240</v>
      </c>
      <c r="AL4" s="262" t="s">
        <v>247</v>
      </c>
      <c r="AM4" s="263" t="s">
        <v>247</v>
      </c>
      <c r="AN4" s="262" t="s">
        <v>259</v>
      </c>
      <c r="AO4" s="263" t="s">
        <v>259</v>
      </c>
      <c r="AP4" s="263" t="s">
        <v>266</v>
      </c>
      <c r="AQ4" s="263" t="s">
        <v>266</v>
      </c>
      <c r="AR4" s="263" t="s">
        <v>280</v>
      </c>
      <c r="AS4" s="262" t="s">
        <v>299</v>
      </c>
      <c r="AT4" s="263" t="s">
        <v>299</v>
      </c>
      <c r="AU4" s="181"/>
      <c r="AV4" s="179" t="s">
        <v>209</v>
      </c>
      <c r="AW4" s="179" t="s">
        <v>210</v>
      </c>
      <c r="AX4" s="179" t="s">
        <v>210</v>
      </c>
      <c r="AY4" s="179" t="s">
        <v>191</v>
      </c>
      <c r="AZ4" s="179" t="s">
        <v>191</v>
      </c>
      <c r="BA4" s="179" t="s">
        <v>192</v>
      </c>
      <c r="BB4" s="179" t="s">
        <v>192</v>
      </c>
      <c r="BC4" s="179" t="s">
        <v>193</v>
      </c>
      <c r="BD4" s="180" t="s">
        <v>194</v>
      </c>
      <c r="BE4" s="180" t="s">
        <v>194</v>
      </c>
      <c r="BF4" s="180" t="s">
        <v>195</v>
      </c>
      <c r="BG4" s="180" t="s">
        <v>195</v>
      </c>
      <c r="BH4" s="180" t="s">
        <v>196</v>
      </c>
      <c r="BI4" s="180" t="s">
        <v>196</v>
      </c>
      <c r="BJ4" s="180" t="s">
        <v>197</v>
      </c>
      <c r="BK4" s="180" t="s">
        <v>198</v>
      </c>
      <c r="BL4" s="180" t="s">
        <v>198</v>
      </c>
      <c r="BM4" s="180" t="s">
        <v>199</v>
      </c>
      <c r="BN4" s="180" t="s">
        <v>199</v>
      </c>
      <c r="BO4" s="180" t="s">
        <v>200</v>
      </c>
      <c r="BP4" s="180" t="s">
        <v>200</v>
      </c>
      <c r="BQ4" s="180" t="s">
        <v>201</v>
      </c>
      <c r="BR4" s="180" t="s">
        <v>202</v>
      </c>
      <c r="BS4" s="180" t="s">
        <v>202</v>
      </c>
      <c r="BT4" s="180" t="s">
        <v>203</v>
      </c>
      <c r="BU4" s="180" t="s">
        <v>203</v>
      </c>
      <c r="BV4" s="250" t="s">
        <v>204</v>
      </c>
      <c r="BW4" s="250" t="s">
        <v>204</v>
      </c>
      <c r="BX4" s="250" t="s">
        <v>205</v>
      </c>
      <c r="BY4" s="262" t="s">
        <v>206</v>
      </c>
      <c r="BZ4" s="263" t="s">
        <v>206</v>
      </c>
      <c r="CA4" s="262" t="s">
        <v>207</v>
      </c>
      <c r="CB4" s="263" t="s">
        <v>207</v>
      </c>
      <c r="CC4" s="262" t="s">
        <v>208</v>
      </c>
      <c r="CD4" s="250" t="s">
        <v>208</v>
      </c>
      <c r="CE4" s="250" t="s">
        <v>240</v>
      </c>
      <c r="CF4" s="262" t="s">
        <v>247</v>
      </c>
      <c r="CG4" s="263" t="s">
        <v>247</v>
      </c>
      <c r="CH4" s="262" t="s">
        <v>259</v>
      </c>
      <c r="CI4" s="263" t="s">
        <v>259</v>
      </c>
      <c r="CJ4" s="263" t="s">
        <v>266</v>
      </c>
      <c r="CK4" s="263" t="s">
        <v>266</v>
      </c>
      <c r="CL4" s="263" t="s">
        <v>280</v>
      </c>
      <c r="CM4" s="262" t="s">
        <v>299</v>
      </c>
      <c r="CN4" s="263" t="s">
        <v>299</v>
      </c>
    </row>
    <row r="5" spans="1:92" ht="16" customHeight="1" x14ac:dyDescent="0.3">
      <c r="A5" s="69" t="s">
        <v>211</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260"/>
      <c r="AG5" s="167"/>
      <c r="AH5" s="260"/>
      <c r="AI5" s="167"/>
      <c r="AJ5" s="260"/>
      <c r="AK5" s="260"/>
      <c r="AL5" s="260"/>
      <c r="AM5" s="260"/>
      <c r="AN5" s="260"/>
      <c r="AO5" s="260"/>
      <c r="AP5" s="260"/>
      <c r="AQ5" s="260"/>
      <c r="AR5" s="260"/>
      <c r="AS5" s="260"/>
      <c r="AT5" s="260"/>
      <c r="AV5" s="167"/>
      <c r="AW5" s="167"/>
      <c r="AX5" s="167"/>
      <c r="AY5" s="167"/>
      <c r="AZ5" s="167"/>
      <c r="BA5" s="167"/>
      <c r="BB5" s="167"/>
      <c r="BC5" s="167"/>
      <c r="BD5" s="167"/>
      <c r="BE5" s="167"/>
      <c r="BF5" s="167"/>
      <c r="BG5" s="167"/>
      <c r="BH5" s="167"/>
      <c r="BI5" s="167"/>
      <c r="BJ5" s="167"/>
      <c r="BK5" s="167"/>
      <c r="BL5" s="167"/>
      <c r="BM5" s="167"/>
      <c r="BN5" s="167"/>
      <c r="BO5" s="167"/>
      <c r="BP5" s="167"/>
      <c r="BQ5" s="167"/>
      <c r="BR5" s="167"/>
      <c r="BS5" s="167"/>
      <c r="BT5" s="167"/>
      <c r="BU5" s="167"/>
      <c r="BV5" s="167"/>
      <c r="BW5" s="167"/>
      <c r="BX5" s="167"/>
      <c r="BY5" s="167"/>
      <c r="BZ5" s="167"/>
      <c r="CA5" s="167"/>
      <c r="CB5" s="167"/>
      <c r="CC5" s="167"/>
      <c r="CD5" s="167"/>
      <c r="CE5" s="167"/>
      <c r="CF5" s="167"/>
      <c r="CG5" s="167"/>
      <c r="CH5" s="167"/>
      <c r="CI5" s="167"/>
      <c r="CJ5" s="167"/>
      <c r="CK5" s="167"/>
      <c r="CL5" s="167"/>
      <c r="CM5" s="167"/>
      <c r="CN5" s="167"/>
    </row>
    <row r="6" spans="1:92" ht="16" customHeight="1" x14ac:dyDescent="0.3">
      <c r="A6" s="159" t="s">
        <v>170</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338"/>
      <c r="AO6" s="338"/>
      <c r="AP6" s="338"/>
      <c r="AQ6" s="338"/>
      <c r="AR6" s="338"/>
      <c r="AS6" s="338"/>
      <c r="AT6" s="338"/>
      <c r="AU6" s="339"/>
      <c r="AV6" s="338"/>
      <c r="AW6" s="338"/>
      <c r="AX6" s="338"/>
      <c r="AY6" s="338"/>
      <c r="AZ6" s="338"/>
      <c r="BA6" s="338"/>
      <c r="BB6" s="338"/>
      <c r="BC6" s="338"/>
      <c r="BD6" s="338"/>
      <c r="BE6" s="338"/>
      <c r="BF6" s="338"/>
      <c r="BG6" s="338"/>
      <c r="BH6" s="338"/>
      <c r="BI6" s="338"/>
      <c r="BJ6" s="338"/>
      <c r="BK6" s="338"/>
      <c r="BL6" s="338"/>
      <c r="BM6" s="338"/>
      <c r="BN6" s="338"/>
      <c r="BO6" s="338"/>
      <c r="BP6" s="338"/>
      <c r="BQ6" s="338"/>
      <c r="BR6" s="338"/>
      <c r="BS6" s="338"/>
      <c r="BT6" s="338"/>
      <c r="BU6" s="338"/>
      <c r="BV6" s="338"/>
      <c r="BW6" s="338"/>
      <c r="BX6" s="338"/>
      <c r="BY6" s="338"/>
      <c r="BZ6" s="338"/>
      <c r="CA6" s="338"/>
      <c r="CB6" s="338"/>
      <c r="CC6" s="338"/>
      <c r="CD6" s="338"/>
      <c r="CE6" s="338"/>
      <c r="CF6" s="338"/>
      <c r="CG6" s="338"/>
      <c r="CH6" s="338"/>
      <c r="CI6" s="338"/>
      <c r="CJ6" s="338"/>
      <c r="CK6" s="338"/>
      <c r="CL6" s="338"/>
      <c r="CM6" s="338"/>
      <c r="CN6" s="338"/>
    </row>
    <row r="7" spans="1:92" ht="16" customHeight="1" x14ac:dyDescent="0.3">
      <c r="A7" s="157" t="s">
        <v>238</v>
      </c>
      <c r="B7" s="162">
        <v>0.14547253834735283</v>
      </c>
      <c r="C7" s="162">
        <v>0.13702487095260449</v>
      </c>
      <c r="D7" s="162">
        <v>0.14113680154142588</v>
      </c>
      <c r="E7" s="162">
        <v>0.124941506785213</v>
      </c>
      <c r="F7" s="162">
        <v>0.13563364604865649</v>
      </c>
      <c r="G7" s="162">
        <v>0.16</v>
      </c>
      <c r="H7" s="162">
        <v>0.14270575768279767</v>
      </c>
      <c r="I7" s="162">
        <v>8.3801295896328315E-2</v>
      </c>
      <c r="J7" s="162">
        <v>0.01</v>
      </c>
      <c r="K7" s="162">
        <v>0.04</v>
      </c>
      <c r="L7" s="162">
        <v>7.0000000000000007E-2</v>
      </c>
      <c r="M7" s="162">
        <v>0.05</v>
      </c>
      <c r="N7" s="162">
        <v>7.0000000000000007E-2</v>
      </c>
      <c r="O7" s="162">
        <v>0.05</v>
      </c>
      <c r="P7" s="162">
        <v>0.08</v>
      </c>
      <c r="Q7" s="162">
        <v>0.09</v>
      </c>
      <c r="R7" s="162">
        <v>0.09</v>
      </c>
      <c r="S7" s="162">
        <v>9.170731707317073E-2</v>
      </c>
      <c r="T7" s="162">
        <v>8.7851338750499441E-2</v>
      </c>
      <c r="U7" s="162">
        <v>0.08</v>
      </c>
      <c r="V7" s="162">
        <v>0.09</v>
      </c>
      <c r="W7" s="162">
        <v>0.09</v>
      </c>
      <c r="X7" s="162">
        <v>0.14000000000000001</v>
      </c>
      <c r="Y7" s="162">
        <v>0.11</v>
      </c>
      <c r="Z7" s="162">
        <v>0.1</v>
      </c>
      <c r="AA7" s="162">
        <v>0.11</v>
      </c>
      <c r="AB7" s="162">
        <v>5.3016142735768775E-2</v>
      </c>
      <c r="AC7" s="162">
        <v>9.5458841532022096E-2</v>
      </c>
      <c r="AD7" s="103">
        <v>6.3E-2</v>
      </c>
      <c r="AE7" s="103">
        <v>3.9E-2</v>
      </c>
      <c r="AF7" s="103">
        <v>5.0999999999999997E-2</v>
      </c>
      <c r="AG7" s="103">
        <v>-1.0354311600064701E-2</v>
      </c>
      <c r="AH7" s="103">
        <v>3.02044865788458E-2</v>
      </c>
      <c r="AI7" s="103">
        <v>0.01</v>
      </c>
      <c r="AJ7" s="103">
        <v>0.02</v>
      </c>
      <c r="AK7" s="103">
        <v>-4.5999999999999999E-2</v>
      </c>
      <c r="AL7" s="103">
        <v>-3.5000000000000003E-2</v>
      </c>
      <c r="AM7" s="103">
        <v>-4.0999999999999995E-2</v>
      </c>
      <c r="AN7" s="103">
        <v>-0.01</v>
      </c>
      <c r="AO7" s="103">
        <v>-0.03</v>
      </c>
      <c r="AP7" s="103">
        <v>-0.03</v>
      </c>
      <c r="AQ7" s="103">
        <v>-0.03</v>
      </c>
      <c r="AR7" s="103">
        <v>0.01</v>
      </c>
      <c r="AS7" s="103">
        <v>0.01</v>
      </c>
      <c r="AT7" s="103">
        <v>0.01</v>
      </c>
      <c r="AU7" s="347"/>
      <c r="AV7" s="162">
        <v>0.15642820186291659</v>
      </c>
      <c r="AW7" s="162">
        <v>0.14421077091535092</v>
      </c>
      <c r="AX7" s="162">
        <v>0.15014230598964259</v>
      </c>
      <c r="AY7" s="162">
        <v>0.12876071300104758</v>
      </c>
      <c r="AZ7" s="162">
        <v>0.14284866641497493</v>
      </c>
      <c r="BA7" s="162">
        <v>0.17</v>
      </c>
      <c r="BB7" s="162">
        <v>0.14912251092855106</v>
      </c>
      <c r="BC7" s="162">
        <v>9.0535302932743172E-2</v>
      </c>
      <c r="BD7" s="162">
        <v>0.02</v>
      </c>
      <c r="BE7" s="162">
        <v>0.05</v>
      </c>
      <c r="BF7" s="162">
        <v>7.0000000000000007E-2</v>
      </c>
      <c r="BG7" s="162">
        <v>0.06</v>
      </c>
      <c r="BH7" s="162">
        <v>7.0000000000000007E-2</v>
      </c>
      <c r="BI7" s="162">
        <v>0.06</v>
      </c>
      <c r="BJ7" s="162">
        <v>0.08</v>
      </c>
      <c r="BK7" s="162">
        <v>0.09</v>
      </c>
      <c r="BL7" s="162">
        <v>0.08</v>
      </c>
      <c r="BM7" s="162">
        <v>8.8275710034412647E-2</v>
      </c>
      <c r="BN7" s="162">
        <v>8.4869942545833091E-2</v>
      </c>
      <c r="BO7" s="162">
        <v>0.08</v>
      </c>
      <c r="BP7" s="162">
        <v>0.08</v>
      </c>
      <c r="BQ7" s="162">
        <v>0.09</v>
      </c>
      <c r="BR7" s="162">
        <v>0.14000000000000001</v>
      </c>
      <c r="BS7" s="162">
        <v>0.12</v>
      </c>
      <c r="BT7" s="162">
        <v>0.11</v>
      </c>
      <c r="BU7" s="162">
        <v>0.11</v>
      </c>
      <c r="BV7" s="162">
        <v>5.6517860094209775E-2</v>
      </c>
      <c r="BW7" s="162">
        <v>9.8196163763243235E-2</v>
      </c>
      <c r="BX7" s="103">
        <v>7.0000000000000007E-2</v>
      </c>
      <c r="BY7" s="103">
        <v>0.04</v>
      </c>
      <c r="BZ7" s="103">
        <v>0.05</v>
      </c>
      <c r="CA7" s="103">
        <v>-0.01</v>
      </c>
      <c r="CB7" s="103">
        <v>0.03</v>
      </c>
      <c r="CC7" s="103">
        <v>0.01</v>
      </c>
      <c r="CD7" s="103">
        <v>0.03</v>
      </c>
      <c r="CE7" s="103">
        <v>-0.05</v>
      </c>
      <c r="CF7" s="103">
        <v>-0.03</v>
      </c>
      <c r="CG7" s="103">
        <v>-0.04</v>
      </c>
      <c r="CH7" s="103">
        <v>0</v>
      </c>
      <c r="CI7" s="103">
        <v>-0.03</v>
      </c>
      <c r="CJ7" s="103">
        <v>-0.02</v>
      </c>
      <c r="CK7" s="103">
        <v>-0.03</v>
      </c>
      <c r="CL7" s="103">
        <v>0.01</v>
      </c>
      <c r="CM7" s="103">
        <v>0.01</v>
      </c>
      <c r="CN7" s="103">
        <v>0.01</v>
      </c>
    </row>
    <row r="8" spans="1:92" ht="16" customHeight="1" x14ac:dyDescent="0.3">
      <c r="A8" s="158" t="s">
        <v>171</v>
      </c>
      <c r="B8" s="162">
        <v>0.2085365853658537</v>
      </c>
      <c r="C8" s="162">
        <v>3.2594175794816958E-2</v>
      </c>
      <c r="D8" s="162">
        <v>0.10236982105432856</v>
      </c>
      <c r="E8" s="162">
        <v>-9.3498904309715206E-2</v>
      </c>
      <c r="F8" s="162">
        <v>2.434529582929186E-2</v>
      </c>
      <c r="G8" s="162">
        <v>0</v>
      </c>
      <c r="H8" s="162">
        <v>1.7481101511879111E-2</v>
      </c>
      <c r="I8" s="162">
        <v>-0.19912546249579555</v>
      </c>
      <c r="J8" s="162">
        <v>-0.51</v>
      </c>
      <c r="K8" s="162">
        <v>-0.37</v>
      </c>
      <c r="L8" s="162">
        <v>-0.35</v>
      </c>
      <c r="M8" s="162">
        <v>-0.36</v>
      </c>
      <c r="N8" s="162">
        <v>-0.4</v>
      </c>
      <c r="O8" s="162">
        <v>-0.37</v>
      </c>
      <c r="P8" s="162">
        <v>-0.08</v>
      </c>
      <c r="Q8" s="162">
        <v>0.8</v>
      </c>
      <c r="R8" s="162">
        <v>0.31</v>
      </c>
      <c r="S8" s="162">
        <v>0.45816242821985226</v>
      </c>
      <c r="T8" s="162">
        <v>0.36379874962786557</v>
      </c>
      <c r="U8" s="162">
        <v>0.76</v>
      </c>
      <c r="V8" s="162">
        <v>0.48</v>
      </c>
      <c r="W8" s="162">
        <v>0.68</v>
      </c>
      <c r="X8" s="162">
        <v>0.31</v>
      </c>
      <c r="Y8" s="162">
        <v>0.45</v>
      </c>
      <c r="Z8" s="162">
        <v>0.19</v>
      </c>
      <c r="AA8" s="162">
        <v>0.35</v>
      </c>
      <c r="AB8" s="162">
        <v>-9.6327387198321041E-2</v>
      </c>
      <c r="AC8" s="162">
        <v>0.19880815623205061</v>
      </c>
      <c r="AD8" s="103">
        <v>-0.19800000000000001</v>
      </c>
      <c r="AE8" s="103">
        <v>-0.22500000000000001</v>
      </c>
      <c r="AF8" s="103">
        <v>-0.21299999999999999</v>
      </c>
      <c r="AG8" s="103">
        <v>-0.197033898305085</v>
      </c>
      <c r="AH8" s="103">
        <v>-0.20765071422806899</v>
      </c>
      <c r="AI8" s="103">
        <v>0.02</v>
      </c>
      <c r="AJ8" s="103">
        <v>-0.14899999999999999</v>
      </c>
      <c r="AK8" s="103">
        <v>1.3999999999999999E-2</v>
      </c>
      <c r="AL8" s="103">
        <v>1.9E-2</v>
      </c>
      <c r="AM8" s="103">
        <v>1.7000000000000001E-2</v>
      </c>
      <c r="AN8" s="103">
        <v>0.16</v>
      </c>
      <c r="AO8" s="103">
        <v>7.0000000000000007E-2</v>
      </c>
      <c r="AP8" s="103">
        <v>0.11</v>
      </c>
      <c r="AQ8" s="103">
        <v>0.08</v>
      </c>
      <c r="AR8" s="103">
        <v>0.14000000000000001</v>
      </c>
      <c r="AS8" s="103">
        <v>0.09</v>
      </c>
      <c r="AT8" s="103">
        <v>0.11</v>
      </c>
      <c r="AU8" s="347"/>
      <c r="AV8" s="162">
        <v>0.21477049320037786</v>
      </c>
      <c r="AW8" s="162">
        <v>3.5726274058334416E-2</v>
      </c>
      <c r="AX8" s="162">
        <v>0.10660774849878536</v>
      </c>
      <c r="AY8" s="162">
        <v>-8.9952432892027007E-2</v>
      </c>
      <c r="AZ8" s="162">
        <v>2.8229486145936598E-2</v>
      </c>
      <c r="BA8" s="162">
        <v>0</v>
      </c>
      <c r="BB8" s="162">
        <v>2.0593234152219003E-2</v>
      </c>
      <c r="BC8" s="162">
        <v>-0.1975049982617838</v>
      </c>
      <c r="BD8" s="162">
        <v>-0.51</v>
      </c>
      <c r="BE8" s="162">
        <v>-0.37</v>
      </c>
      <c r="BF8" s="162">
        <v>-0.34</v>
      </c>
      <c r="BG8" s="162">
        <v>-0.36</v>
      </c>
      <c r="BH8" s="162">
        <v>-0.4</v>
      </c>
      <c r="BI8" s="162">
        <v>-0.37</v>
      </c>
      <c r="BJ8" s="162">
        <v>-0.08</v>
      </c>
      <c r="BK8" s="162">
        <v>0.78</v>
      </c>
      <c r="BL8" s="162">
        <v>0.3</v>
      </c>
      <c r="BM8" s="162">
        <v>0.4546500321769702</v>
      </c>
      <c r="BN8" s="162">
        <v>0.35845621022187868</v>
      </c>
      <c r="BO8" s="162">
        <v>0.76</v>
      </c>
      <c r="BP8" s="162">
        <v>0.47</v>
      </c>
      <c r="BQ8" s="162">
        <v>0.68</v>
      </c>
      <c r="BR8" s="162">
        <v>0.31</v>
      </c>
      <c r="BS8" s="162">
        <v>0.45</v>
      </c>
      <c r="BT8" s="162">
        <v>0.2</v>
      </c>
      <c r="BU8" s="162">
        <v>0.35</v>
      </c>
      <c r="BV8" s="162">
        <v>-9.2865042430129136E-2</v>
      </c>
      <c r="BW8" s="162">
        <v>0.20140952437953652</v>
      </c>
      <c r="BX8" s="103">
        <v>-0.2</v>
      </c>
      <c r="BY8" s="103">
        <v>-0.22</v>
      </c>
      <c r="BZ8" s="103">
        <v>-0.21</v>
      </c>
      <c r="CA8" s="103">
        <v>-0.2</v>
      </c>
      <c r="CB8" s="103">
        <v>-0.21</v>
      </c>
      <c r="CC8" s="103">
        <v>0.02</v>
      </c>
      <c r="CD8" s="103">
        <v>-0.15</v>
      </c>
      <c r="CE8" s="103">
        <v>0.01</v>
      </c>
      <c r="CF8" s="103">
        <v>0.02</v>
      </c>
      <c r="CG8" s="103">
        <v>0.02</v>
      </c>
      <c r="CH8" s="103">
        <v>0.16</v>
      </c>
      <c r="CI8" s="103">
        <v>7.0000000000000007E-2</v>
      </c>
      <c r="CJ8" s="103">
        <v>0.12</v>
      </c>
      <c r="CK8" s="103">
        <v>0.09</v>
      </c>
      <c r="CL8" s="103">
        <v>0.14000000000000001</v>
      </c>
      <c r="CM8" s="103">
        <v>0.09</v>
      </c>
      <c r="CN8" s="103">
        <v>0.11</v>
      </c>
    </row>
    <row r="9" spans="1:92" ht="16" customHeight="1" x14ac:dyDescent="0.3">
      <c r="A9" s="157" t="s">
        <v>172</v>
      </c>
      <c r="B9" s="162">
        <v>-0.13917841814837517</v>
      </c>
      <c r="C9" s="162">
        <v>0.12657388999337305</v>
      </c>
      <c r="D9" s="162">
        <v>-1.1464968152866314E-2</v>
      </c>
      <c r="E9" s="162">
        <v>2.4252679075014001E-2</v>
      </c>
      <c r="F9" s="162">
        <v>1.4247913698351082E-3</v>
      </c>
      <c r="G9" s="162">
        <v>0.21</v>
      </c>
      <c r="H9" s="162">
        <v>6.2196168144123536E-2</v>
      </c>
      <c r="I9" s="162">
        <v>4.3447293447293402E-2</v>
      </c>
      <c r="J9" s="162">
        <v>-0.56000000000000005</v>
      </c>
      <c r="K9" s="162">
        <v>-0.28000000000000003</v>
      </c>
      <c r="L9" s="162">
        <v>-0.32</v>
      </c>
      <c r="M9" s="162">
        <v>-0.3</v>
      </c>
      <c r="N9" s="162">
        <v>-0.03</v>
      </c>
      <c r="O9" s="162">
        <v>-0.21</v>
      </c>
      <c r="P9" s="162">
        <v>-0.09</v>
      </c>
      <c r="Q9" s="162">
        <v>2.17</v>
      </c>
      <c r="R9" s="162">
        <v>0.68</v>
      </c>
      <c r="S9" s="162">
        <v>1.1631663974151858</v>
      </c>
      <c r="T9" s="162">
        <v>0.85309427414690553</v>
      </c>
      <c r="U9" s="162">
        <v>0.93</v>
      </c>
      <c r="V9" s="162">
        <v>0.88</v>
      </c>
      <c r="W9" s="162">
        <v>0.81</v>
      </c>
      <c r="X9" s="162">
        <v>0.28999999999999998</v>
      </c>
      <c r="Y9" s="162">
        <v>0.48</v>
      </c>
      <c r="Z9" s="162">
        <v>-0.17</v>
      </c>
      <c r="AA9" s="162">
        <v>0.21</v>
      </c>
      <c r="AB9" s="162">
        <v>-0.5448745214802212</v>
      </c>
      <c r="AC9" s="162">
        <v>-0.11144117382302643</v>
      </c>
      <c r="AD9" s="103">
        <v>-0.50800000000000001</v>
      </c>
      <c r="AE9" s="103">
        <v>-0.47099999999999997</v>
      </c>
      <c r="AF9" s="103">
        <v>-0.48699999999999999</v>
      </c>
      <c r="AG9" s="103">
        <v>-0.38868940754039499</v>
      </c>
      <c r="AH9" s="103">
        <v>-0.45880222480921001</v>
      </c>
      <c r="AI9" s="103">
        <v>-0.35</v>
      </c>
      <c r="AJ9" s="103">
        <v>-0.436</v>
      </c>
      <c r="AK9" s="103">
        <v>-0.06</v>
      </c>
      <c r="AL9" s="103">
        <v>-0.19100000000000003</v>
      </c>
      <c r="AM9" s="103">
        <v>-0.13800000000000001</v>
      </c>
      <c r="AN9" s="103">
        <v>0.02</v>
      </c>
      <c r="AO9" s="103">
        <v>-0.09</v>
      </c>
      <c r="AP9" s="103">
        <v>0.32</v>
      </c>
      <c r="AQ9" s="103">
        <v>0.01</v>
      </c>
      <c r="AR9" s="103">
        <v>0.04</v>
      </c>
      <c r="AS9" s="103">
        <v>0.28999999999999998</v>
      </c>
      <c r="AT9" s="103">
        <v>0.18</v>
      </c>
      <c r="AU9" s="347"/>
      <c r="AV9" s="162">
        <v>-0.13797642353041895</v>
      </c>
      <c r="AW9" s="162">
        <v>0.1269721146762646</v>
      </c>
      <c r="AX9" s="162">
        <v>-1.0611259986126784E-2</v>
      </c>
      <c r="AY9" s="162">
        <v>2.3640719317741338E-2</v>
      </c>
      <c r="AZ9" s="162">
        <v>1.7541140786933866E-3</v>
      </c>
      <c r="BA9" s="162">
        <v>0.2</v>
      </c>
      <c r="BB9" s="162">
        <v>6.2110334116652378E-2</v>
      </c>
      <c r="BC9" s="162">
        <v>4.5891356243618044E-2</v>
      </c>
      <c r="BD9" s="162">
        <v>-0.55000000000000004</v>
      </c>
      <c r="BE9" s="162">
        <v>-0.28000000000000003</v>
      </c>
      <c r="BF9" s="162">
        <v>-0.32</v>
      </c>
      <c r="BG9" s="162">
        <v>-0.3</v>
      </c>
      <c r="BH9" s="162">
        <v>-0.03</v>
      </c>
      <c r="BI9" s="162">
        <v>-0.21</v>
      </c>
      <c r="BJ9" s="162">
        <v>-0.09</v>
      </c>
      <c r="BK9" s="162">
        <v>2.15</v>
      </c>
      <c r="BL9" s="162">
        <v>0.67</v>
      </c>
      <c r="BM9" s="162">
        <v>1.1571645134441775</v>
      </c>
      <c r="BN9" s="162">
        <v>0.84360528912606192</v>
      </c>
      <c r="BO9" s="162">
        <v>0.93</v>
      </c>
      <c r="BP9" s="162">
        <v>0.88</v>
      </c>
      <c r="BQ9" s="162">
        <v>0.81</v>
      </c>
      <c r="BR9" s="162">
        <v>0.28999999999999998</v>
      </c>
      <c r="BS9" s="162">
        <v>0.48</v>
      </c>
      <c r="BT9" s="162">
        <v>-0.17</v>
      </c>
      <c r="BU9" s="162">
        <v>0.21</v>
      </c>
      <c r="BV9" s="162">
        <v>-0.54358285135414985</v>
      </c>
      <c r="BW9" s="162">
        <v>-0.11012189449161223</v>
      </c>
      <c r="BX9" s="103">
        <v>-0.51</v>
      </c>
      <c r="BY9" s="103">
        <v>-0.47</v>
      </c>
      <c r="BZ9" s="103">
        <v>-0.49</v>
      </c>
      <c r="CA9" s="103">
        <v>-0.39</v>
      </c>
      <c r="CB9" s="103">
        <v>-0.46</v>
      </c>
      <c r="CC9" s="103">
        <v>-0.36</v>
      </c>
      <c r="CD9" s="103">
        <v>-0.44</v>
      </c>
      <c r="CE9" s="103">
        <v>-7.0000000000000007E-2</v>
      </c>
      <c r="CF9" s="103">
        <v>-0.19</v>
      </c>
      <c r="CG9" s="103">
        <v>-0.14000000000000001</v>
      </c>
      <c r="CH9" s="103">
        <v>0.02</v>
      </c>
      <c r="CI9" s="103">
        <v>-0.09</v>
      </c>
      <c r="CJ9" s="103">
        <v>0.33</v>
      </c>
      <c r="CK9" s="103">
        <v>0.02</v>
      </c>
      <c r="CL9" s="103">
        <v>0.04</v>
      </c>
      <c r="CM9" s="103">
        <v>0.3</v>
      </c>
      <c r="CN9" s="103">
        <v>0.18</v>
      </c>
    </row>
    <row r="10" spans="1:92" ht="16" customHeight="1" x14ac:dyDescent="0.3">
      <c r="A10" s="157" t="s">
        <v>173</v>
      </c>
      <c r="B10" s="162">
        <v>-8.1743869209808476E-3</v>
      </c>
      <c r="C10" s="162">
        <v>-2.4937655860349482E-3</v>
      </c>
      <c r="D10" s="162">
        <v>-5.2083333333334068E-3</v>
      </c>
      <c r="E10" s="162">
        <v>0.35127478753541097</v>
      </c>
      <c r="F10" s="162">
        <v>0.10704727921498661</v>
      </c>
      <c r="G10" s="162">
        <v>0.11</v>
      </c>
      <c r="H10" s="162">
        <v>0.10852237890864511</v>
      </c>
      <c r="I10" s="162">
        <v>6.5934065934066088E-2</v>
      </c>
      <c r="J10" s="162">
        <v>-0.17</v>
      </c>
      <c r="K10" s="162">
        <v>-0.05</v>
      </c>
      <c r="L10" s="162">
        <v>-0.19</v>
      </c>
      <c r="M10" s="162">
        <v>-0.11</v>
      </c>
      <c r="N10" s="162">
        <v>-0.01</v>
      </c>
      <c r="O10" s="162">
        <v>-0.08</v>
      </c>
      <c r="P10" s="162">
        <v>-0.04</v>
      </c>
      <c r="Q10" s="162">
        <v>0.34</v>
      </c>
      <c r="R10" s="162">
        <v>0.13</v>
      </c>
      <c r="S10" s="162">
        <v>0.20466321243523311</v>
      </c>
      <c r="T10" s="162">
        <v>0.15884476534296052</v>
      </c>
      <c r="U10" s="162">
        <v>0.16</v>
      </c>
      <c r="V10" s="162">
        <v>0.16</v>
      </c>
      <c r="W10" s="162">
        <v>0.27</v>
      </c>
      <c r="X10" s="162">
        <v>0.19</v>
      </c>
      <c r="Y10" s="162">
        <v>0.22</v>
      </c>
      <c r="Z10" s="162">
        <v>0.03</v>
      </c>
      <c r="AA10" s="162">
        <v>0.15</v>
      </c>
      <c r="AB10" s="162">
        <v>-0.2331288343558281</v>
      </c>
      <c r="AC10" s="162">
        <v>2.2715539494063016E-2</v>
      </c>
      <c r="AD10" s="103">
        <v>-0.30199999999999999</v>
      </c>
      <c r="AE10" s="103">
        <v>-0.27700000000000002</v>
      </c>
      <c r="AF10" s="103">
        <v>-0.28399999999999997</v>
      </c>
      <c r="AG10" s="103">
        <v>-0.34864300626304801</v>
      </c>
      <c r="AH10" s="103">
        <v>-0.30478759271746497</v>
      </c>
      <c r="AI10" s="103">
        <v>-0.05</v>
      </c>
      <c r="AJ10" s="103">
        <v>-0.24300000000000002</v>
      </c>
      <c r="AK10" s="103">
        <v>7.2999999999999995E-2</v>
      </c>
      <c r="AL10" s="103">
        <v>8.0000000000000002E-3</v>
      </c>
      <c r="AM10" s="103">
        <v>3.3000000000000002E-2</v>
      </c>
      <c r="AN10" s="103">
        <v>0.24</v>
      </c>
      <c r="AO10" s="103">
        <v>0.1</v>
      </c>
      <c r="AP10" s="103">
        <v>0.03</v>
      </c>
      <c r="AQ10" s="103">
        <v>0.08</v>
      </c>
      <c r="AR10" s="103">
        <v>0.1</v>
      </c>
      <c r="AS10" s="103">
        <v>0.08</v>
      </c>
      <c r="AT10" s="103">
        <v>0.09</v>
      </c>
      <c r="AU10" s="347"/>
      <c r="AV10" s="162">
        <v>1.5977301338726067E-3</v>
      </c>
      <c r="AW10" s="162">
        <v>4.2818327822032459E-3</v>
      </c>
      <c r="AX10" s="162">
        <v>3.0026082832701755E-3</v>
      </c>
      <c r="AY10" s="162">
        <v>0.35297337931893347</v>
      </c>
      <c r="AZ10" s="162">
        <v>0.11352953839255372</v>
      </c>
      <c r="BA10" s="162">
        <v>0.11</v>
      </c>
      <c r="BB10" s="162">
        <v>0.11295249975856876</v>
      </c>
      <c r="BC10" s="162">
        <v>6.9016176859133277E-2</v>
      </c>
      <c r="BD10" s="162">
        <v>-0.15</v>
      </c>
      <c r="BE10" s="162">
        <v>-0.05</v>
      </c>
      <c r="BF10" s="162">
        <v>-0.18</v>
      </c>
      <c r="BG10" s="162">
        <v>-0.1</v>
      </c>
      <c r="BH10" s="162">
        <v>-0.01</v>
      </c>
      <c r="BI10" s="162">
        <v>-7.0000000000000007E-2</v>
      </c>
      <c r="BJ10" s="162">
        <v>-0.03</v>
      </c>
      <c r="BK10" s="162">
        <v>0.32</v>
      </c>
      <c r="BL10" s="162">
        <v>0.13</v>
      </c>
      <c r="BM10" s="162">
        <v>0.19997834492739774</v>
      </c>
      <c r="BN10" s="162">
        <v>0.15596820423067362</v>
      </c>
      <c r="BO10" s="162">
        <v>0.18</v>
      </c>
      <c r="BP10" s="162">
        <v>0.16</v>
      </c>
      <c r="BQ10" s="162">
        <v>0.28000000000000003</v>
      </c>
      <c r="BR10" s="162">
        <v>0.19</v>
      </c>
      <c r="BS10" s="162">
        <v>0.23</v>
      </c>
      <c r="BT10" s="162">
        <v>0.04</v>
      </c>
      <c r="BU10" s="162">
        <v>0.16</v>
      </c>
      <c r="BV10" s="162">
        <v>-0.22184130786461501</v>
      </c>
      <c r="BW10" s="162">
        <v>3.2095849869543502E-2</v>
      </c>
      <c r="BX10" s="103">
        <v>-0.28999999999999998</v>
      </c>
      <c r="BY10" s="103">
        <v>-0.26</v>
      </c>
      <c r="BZ10" s="103">
        <v>-0.27</v>
      </c>
      <c r="CA10" s="103">
        <v>-0.34</v>
      </c>
      <c r="CB10" s="103">
        <v>-0.3</v>
      </c>
      <c r="CC10" s="103">
        <v>-0.04</v>
      </c>
      <c r="CD10" s="103">
        <v>-0.24</v>
      </c>
      <c r="CE10" s="103">
        <v>0.08</v>
      </c>
      <c r="CF10" s="103">
        <v>0.02</v>
      </c>
      <c r="CG10" s="103">
        <v>0.04</v>
      </c>
      <c r="CH10" s="103">
        <v>0.26</v>
      </c>
      <c r="CI10" s="103">
        <v>0.11</v>
      </c>
      <c r="CJ10" s="103">
        <v>0.04</v>
      </c>
      <c r="CK10" s="103">
        <v>0.09</v>
      </c>
      <c r="CL10" s="103">
        <v>0.12</v>
      </c>
      <c r="CM10" s="103">
        <v>0.08</v>
      </c>
      <c r="CN10" s="103">
        <v>0.1</v>
      </c>
    </row>
    <row r="11" spans="1:92" ht="16" customHeight="1" x14ac:dyDescent="0.3">
      <c r="A11" s="297" t="s">
        <v>174</v>
      </c>
      <c r="B11" s="155">
        <v>0.10247058823529387</v>
      </c>
      <c r="C11" s="155">
        <v>9.0368129097327193E-2</v>
      </c>
      <c r="D11" s="155">
        <v>9.595438501221859E-2</v>
      </c>
      <c r="E11" s="155">
        <v>3.0170362615399307E-2</v>
      </c>
      <c r="F11" s="155">
        <v>7.2055874420855967E-2</v>
      </c>
      <c r="G11" s="155">
        <v>0.11</v>
      </c>
      <c r="H11" s="155">
        <v>8.1504934820788091E-2</v>
      </c>
      <c r="I11" s="155">
        <v>-1.2698751467292688E-2</v>
      </c>
      <c r="J11" s="155">
        <v>-0.27</v>
      </c>
      <c r="K11" s="155">
        <v>-0.15</v>
      </c>
      <c r="L11" s="155">
        <v>-0.15</v>
      </c>
      <c r="M11" s="155">
        <v>-0.15</v>
      </c>
      <c r="N11" s="155">
        <v>-0.12</v>
      </c>
      <c r="O11" s="155">
        <v>-0.14000000000000001</v>
      </c>
      <c r="P11" s="155">
        <v>0.01</v>
      </c>
      <c r="Q11" s="155">
        <v>0.47</v>
      </c>
      <c r="R11" s="155">
        <v>0.22</v>
      </c>
      <c r="S11" s="155">
        <v>0.33808642647218901</v>
      </c>
      <c r="T11" s="155">
        <v>0.26195908434101456</v>
      </c>
      <c r="U11" s="155">
        <v>0.43</v>
      </c>
      <c r="V11" s="155">
        <v>0.31</v>
      </c>
      <c r="W11" s="155">
        <v>0.34</v>
      </c>
      <c r="X11" s="155">
        <v>0.22</v>
      </c>
      <c r="Y11" s="155">
        <v>0.27</v>
      </c>
      <c r="Z11" s="155">
        <v>7.0000000000000007E-2</v>
      </c>
      <c r="AA11" s="155">
        <v>0.2</v>
      </c>
      <c r="AB11" s="155">
        <v>-0.18</v>
      </c>
      <c r="AC11" s="155">
        <v>7.5132640822881375E-2</v>
      </c>
      <c r="AD11" s="155">
        <v>-0.13800000000000001</v>
      </c>
      <c r="AE11" s="155">
        <v>-0.16800000000000001</v>
      </c>
      <c r="AF11" s="155">
        <v>-0.154</v>
      </c>
      <c r="AG11" s="155">
        <v>-0.14722898903775899</v>
      </c>
      <c r="AH11" s="155">
        <v>-0.15155479520982201</v>
      </c>
      <c r="AI11" s="155">
        <v>-4.8000000000000001E-2</v>
      </c>
      <c r="AJ11" s="155">
        <v>-0.126</v>
      </c>
      <c r="AK11" s="155">
        <v>-2.7999999999999997E-2</v>
      </c>
      <c r="AL11" s="155">
        <v>-3.9E-2</v>
      </c>
      <c r="AM11" s="155">
        <v>-3.4000000000000002E-2</v>
      </c>
      <c r="AN11" s="155">
        <v>0.05</v>
      </c>
      <c r="AO11" s="155">
        <v>-0.01</v>
      </c>
      <c r="AP11" s="155">
        <v>0.06</v>
      </c>
      <c r="AQ11" s="155">
        <v>0.01</v>
      </c>
      <c r="AR11" s="155">
        <v>0.05</v>
      </c>
      <c r="AS11" s="155">
        <v>7.0000000000000007E-2</v>
      </c>
      <c r="AT11" s="155">
        <v>0.06</v>
      </c>
      <c r="AU11" s="347"/>
      <c r="AV11" s="155">
        <v>0.10980954874701736</v>
      </c>
      <c r="AW11" s="155">
        <v>9.494136674438089E-2</v>
      </c>
      <c r="AX11" s="155">
        <v>0.10179107667652428</v>
      </c>
      <c r="AY11" s="155">
        <v>3.307886434789576E-2</v>
      </c>
      <c r="AZ11" s="155">
        <v>7.6773883628498296E-2</v>
      </c>
      <c r="BA11" s="155">
        <v>0.11</v>
      </c>
      <c r="BB11" s="155">
        <v>8.544665284452381E-2</v>
      </c>
      <c r="BC11" s="155">
        <v>-8.5188011772892487E-3</v>
      </c>
      <c r="BD11" s="155">
        <v>-0.27</v>
      </c>
      <c r="BE11" s="155">
        <v>-0.15</v>
      </c>
      <c r="BF11" s="155">
        <v>-0.15</v>
      </c>
      <c r="BG11" s="155">
        <v>-0.15</v>
      </c>
      <c r="BH11" s="155">
        <v>-0.12</v>
      </c>
      <c r="BI11" s="155">
        <v>-0.14000000000000001</v>
      </c>
      <c r="BJ11" s="155">
        <v>0.01</v>
      </c>
      <c r="BK11" s="155">
        <v>0.46</v>
      </c>
      <c r="BL11" s="155">
        <v>0.22</v>
      </c>
      <c r="BM11" s="155">
        <v>0.33401874638181644</v>
      </c>
      <c r="BN11" s="155">
        <v>0.2575845221053889</v>
      </c>
      <c r="BO11" s="155">
        <v>0.43</v>
      </c>
      <c r="BP11" s="155">
        <v>0.31</v>
      </c>
      <c r="BQ11" s="155">
        <v>0.34</v>
      </c>
      <c r="BR11" s="155">
        <v>0.22</v>
      </c>
      <c r="BS11" s="155">
        <v>0.28000000000000003</v>
      </c>
      <c r="BT11" s="155">
        <v>7.0000000000000007E-2</v>
      </c>
      <c r="BU11" s="155">
        <v>0.2</v>
      </c>
      <c r="BV11" s="155">
        <v>-0.17562536411252752</v>
      </c>
      <c r="BW11" s="155">
        <v>7.7759043192643734E-2</v>
      </c>
      <c r="BX11" s="155">
        <v>-0.14000000000000001</v>
      </c>
      <c r="BY11" s="155">
        <v>-0.17</v>
      </c>
      <c r="BZ11" s="155">
        <v>-0.15</v>
      </c>
      <c r="CA11" s="155">
        <v>-0.15</v>
      </c>
      <c r="CB11" s="155">
        <v>-0.15</v>
      </c>
      <c r="CC11" s="155">
        <v>-0.05</v>
      </c>
      <c r="CD11" s="155">
        <v>-0.12</v>
      </c>
      <c r="CE11" s="155">
        <v>-0.03</v>
      </c>
      <c r="CF11" s="155">
        <v>-0.04</v>
      </c>
      <c r="CG11" s="155">
        <v>-0.03</v>
      </c>
      <c r="CH11" s="155">
        <v>0.06</v>
      </c>
      <c r="CI11" s="155">
        <v>0</v>
      </c>
      <c r="CJ11" s="155">
        <v>7.0000000000000007E-2</v>
      </c>
      <c r="CK11" s="155">
        <v>0.02</v>
      </c>
      <c r="CL11" s="155">
        <v>0.06</v>
      </c>
      <c r="CM11" s="155">
        <v>7.0000000000000007E-2</v>
      </c>
      <c r="CN11" s="155">
        <v>0.06</v>
      </c>
    </row>
    <row r="12" spans="1:92" ht="16" customHeight="1" x14ac:dyDescent="0.3">
      <c r="A12" s="228" t="s">
        <v>175</v>
      </c>
      <c r="B12" s="348">
        <v>0.15211900084198704</v>
      </c>
      <c r="C12" s="348">
        <v>7.5195822454308128E-2</v>
      </c>
      <c r="D12" s="348">
        <v>0.11604234527687297</v>
      </c>
      <c r="E12" s="348">
        <v>1.2944222169922335E-2</v>
      </c>
      <c r="F12" s="348">
        <v>7.6017866345988672E-2</v>
      </c>
      <c r="G12" s="348">
        <v>0.05</v>
      </c>
      <c r="H12" s="348">
        <v>7.0000000000000007E-2</v>
      </c>
      <c r="I12" s="348">
        <v>0.143970767356882</v>
      </c>
      <c r="J12" s="348">
        <v>0.12</v>
      </c>
      <c r="K12" s="348">
        <v>0.13</v>
      </c>
      <c r="L12" s="348">
        <v>0.16</v>
      </c>
      <c r="M12" s="348">
        <v>0.14000000000000001</v>
      </c>
      <c r="N12" s="348">
        <v>-0.03</v>
      </c>
      <c r="O12" s="348">
        <v>0.09</v>
      </c>
      <c r="P12" s="348">
        <v>0.05</v>
      </c>
      <c r="Q12" s="348">
        <v>0.13</v>
      </c>
      <c r="R12" s="348">
        <v>0.09</v>
      </c>
      <c r="S12" s="348">
        <v>3.9806996381182284E-2</v>
      </c>
      <c r="T12" s="348">
        <v>7.2257974258533988E-2</v>
      </c>
      <c r="U12" s="348">
        <v>0.06</v>
      </c>
      <c r="V12" s="348">
        <v>7.0000000000000007E-2</v>
      </c>
      <c r="W12" s="348">
        <v>0.09</v>
      </c>
      <c r="X12" s="348">
        <v>0.15</v>
      </c>
      <c r="Y12" s="348">
        <v>0.12</v>
      </c>
      <c r="Z12" s="348">
        <v>0.25</v>
      </c>
      <c r="AA12" s="348">
        <v>0.16</v>
      </c>
      <c r="AB12" s="348">
        <v>0.21</v>
      </c>
      <c r="AC12" s="348">
        <v>0.17466603053435131</v>
      </c>
      <c r="AD12" s="296">
        <v>0.19899999999999998</v>
      </c>
      <c r="AE12" s="296">
        <v>0.104</v>
      </c>
      <c r="AF12" s="296">
        <v>0.14899999999999999</v>
      </c>
      <c r="AG12" s="296">
        <v>-9.9396191360891797E-2</v>
      </c>
      <c r="AH12" s="296">
        <v>5.9054676097451402E-2</v>
      </c>
      <c r="AI12" s="296">
        <v>-8.900000000000001E-2</v>
      </c>
      <c r="AJ12" s="296">
        <v>1.8000000000000002E-2</v>
      </c>
      <c r="AK12" s="296">
        <v>-0.107</v>
      </c>
      <c r="AL12" s="296">
        <v>-0.11599999999999999</v>
      </c>
      <c r="AM12" s="296">
        <v>-0.11199999999999999</v>
      </c>
      <c r="AN12" s="296">
        <v>-0.02</v>
      </c>
      <c r="AO12" s="296">
        <v>-0.08</v>
      </c>
      <c r="AP12" s="296">
        <v>-0.06</v>
      </c>
      <c r="AQ12" s="296">
        <v>-0.08</v>
      </c>
      <c r="AR12" s="296">
        <v>0.02</v>
      </c>
      <c r="AS12" s="296">
        <v>0.03</v>
      </c>
      <c r="AT12" s="296">
        <v>0.03</v>
      </c>
      <c r="AU12" s="347"/>
      <c r="AV12" s="348">
        <v>0.15225948100087622</v>
      </c>
      <c r="AW12" s="348">
        <v>7.5308245886414604E-2</v>
      </c>
      <c r="AX12" s="348">
        <v>0.11677074156498472</v>
      </c>
      <c r="AY12" s="348">
        <v>1.4939142692855383E-2</v>
      </c>
      <c r="AZ12" s="348">
        <v>7.4367805899960476E-2</v>
      </c>
      <c r="BA12" s="348">
        <v>0.05</v>
      </c>
      <c r="BB12" s="348">
        <v>7.0000000000000007E-2</v>
      </c>
      <c r="BC12" s="348">
        <v>0.14427898503250799</v>
      </c>
      <c r="BD12" s="348">
        <v>0.12</v>
      </c>
      <c r="BE12" s="348">
        <v>0.13</v>
      </c>
      <c r="BF12" s="348">
        <v>0.16</v>
      </c>
      <c r="BG12" s="348">
        <v>0.14000000000000001</v>
      </c>
      <c r="BH12" s="348">
        <v>-0.03</v>
      </c>
      <c r="BI12" s="348">
        <v>0.09</v>
      </c>
      <c r="BJ12" s="348">
        <v>0.05</v>
      </c>
      <c r="BK12" s="348">
        <v>0.13</v>
      </c>
      <c r="BL12" s="348">
        <v>0.09</v>
      </c>
      <c r="BM12" s="348">
        <v>3.8711069988884891E-2</v>
      </c>
      <c r="BN12" s="348">
        <v>7.0869798747988808E-2</v>
      </c>
      <c r="BO12" s="348">
        <v>0.06</v>
      </c>
      <c r="BP12" s="348">
        <v>7.0000000000000007E-2</v>
      </c>
      <c r="BQ12" s="348">
        <v>0.09</v>
      </c>
      <c r="BR12" s="348">
        <v>0.15</v>
      </c>
      <c r="BS12" s="348">
        <v>0.12</v>
      </c>
      <c r="BT12" s="348">
        <v>0.25</v>
      </c>
      <c r="BU12" s="348">
        <v>0.16</v>
      </c>
      <c r="BV12" s="348">
        <v>0.21055699153244242</v>
      </c>
      <c r="BW12" s="348">
        <v>0.175231942063554</v>
      </c>
      <c r="BX12" s="296">
        <v>0.2</v>
      </c>
      <c r="BY12" s="296">
        <v>0.1</v>
      </c>
      <c r="BZ12" s="296">
        <v>0.15</v>
      </c>
      <c r="CA12" s="296">
        <v>-0.1</v>
      </c>
      <c r="CB12" s="296">
        <v>0.06</v>
      </c>
      <c r="CC12" s="296">
        <v>-0.09</v>
      </c>
      <c r="CD12" s="296">
        <v>0.02</v>
      </c>
      <c r="CE12" s="296">
        <v>-0.11</v>
      </c>
      <c r="CF12" s="296">
        <v>-0.11</v>
      </c>
      <c r="CG12" s="296">
        <v>-0.11</v>
      </c>
      <c r="CH12" s="296">
        <v>-0.01</v>
      </c>
      <c r="CI12" s="296">
        <v>-0.08</v>
      </c>
      <c r="CJ12" s="296">
        <v>-0.06</v>
      </c>
      <c r="CK12" s="296">
        <v>-0.08</v>
      </c>
      <c r="CL12" s="296">
        <v>0.03</v>
      </c>
      <c r="CM12" s="296">
        <v>0.03</v>
      </c>
      <c r="CN12" s="296">
        <v>0.03</v>
      </c>
    </row>
    <row r="13" spans="1:92" s="46" customFormat="1" ht="16" customHeight="1" x14ac:dyDescent="0.3">
      <c r="A13" s="229" t="s">
        <v>176</v>
      </c>
      <c r="B13" s="349">
        <v>0.1172276571049576</v>
      </c>
      <c r="C13" s="349">
        <v>8.804023030391385E-2</v>
      </c>
      <c r="D13" s="349">
        <v>0.10169491525423721</v>
      </c>
      <c r="E13" s="349">
        <v>2.5210084033613477E-2</v>
      </c>
      <c r="F13" s="349">
        <v>7.3854806482646362E-2</v>
      </c>
      <c r="G13" s="349">
        <v>0.09</v>
      </c>
      <c r="H13" s="349">
        <v>7.7681938818270888E-2</v>
      </c>
      <c r="I13" s="349">
        <v>3.5025230038587152E-2</v>
      </c>
      <c r="J13" s="349">
        <v>-0.16</v>
      </c>
      <c r="K13" s="349">
        <v>-7.0000000000000007E-2</v>
      </c>
      <c r="L13" s="349">
        <v>-0.06</v>
      </c>
      <c r="M13" s="349">
        <v>-7.0000000000000007E-2</v>
      </c>
      <c r="N13" s="349">
        <v>-0.09</v>
      </c>
      <c r="O13" s="349">
        <v>-0.08</v>
      </c>
      <c r="P13" s="349">
        <v>0.02</v>
      </c>
      <c r="Q13" s="349">
        <v>0.35</v>
      </c>
      <c r="R13" s="349">
        <v>0.17</v>
      </c>
      <c r="S13" s="349">
        <v>0.23331685615422648</v>
      </c>
      <c r="T13" s="349">
        <v>0.19515199290535554</v>
      </c>
      <c r="U13" s="349">
        <v>0.31</v>
      </c>
      <c r="V13" s="349">
        <v>0.23</v>
      </c>
      <c r="W13" s="349">
        <v>0.25</v>
      </c>
      <c r="X13" s="349">
        <v>0.2</v>
      </c>
      <c r="Y13" s="349">
        <v>0.22</v>
      </c>
      <c r="Z13" s="349">
        <v>0.12</v>
      </c>
      <c r="AA13" s="349">
        <v>0.19</v>
      </c>
      <c r="AB13" s="349">
        <v>-7.7883059856713552E-2</v>
      </c>
      <c r="AC13" s="349">
        <v>0.10487078243268295</v>
      </c>
      <c r="AD13" s="253">
        <v>-3.7000000000000005E-2</v>
      </c>
      <c r="AE13" s="253">
        <v>-8.6999999999999994E-2</v>
      </c>
      <c r="AF13" s="253">
        <v>-6.3E-2</v>
      </c>
      <c r="AG13" s="253">
        <v>-0.13146210768053099</v>
      </c>
      <c r="AH13" s="253">
        <v>-8.6376428894062093E-2</v>
      </c>
      <c r="AI13" s="253">
        <v>-6.2000000000000006E-2</v>
      </c>
      <c r="AJ13" s="253">
        <v>-0.08</v>
      </c>
      <c r="AK13" s="253">
        <v>-5.7999999999999996E-2</v>
      </c>
      <c r="AL13" s="253">
        <v>-6.7000000000000004E-2</v>
      </c>
      <c r="AM13" s="253">
        <v>-6.3E-2</v>
      </c>
      <c r="AN13" s="253">
        <v>0.03</v>
      </c>
      <c r="AO13" s="253">
        <v>-0.03</v>
      </c>
      <c r="AP13" s="253">
        <v>0.02</v>
      </c>
      <c r="AQ13" s="253">
        <v>-0.02</v>
      </c>
      <c r="AR13" s="253">
        <v>0.04</v>
      </c>
      <c r="AS13" s="253">
        <v>0.05</v>
      </c>
      <c r="AT13" s="253">
        <v>0.05</v>
      </c>
      <c r="AU13" s="350"/>
      <c r="AV13" s="349">
        <v>0.12251867964174466</v>
      </c>
      <c r="AW13" s="349">
        <v>9.13192157147793E-2</v>
      </c>
      <c r="AX13" s="349">
        <v>0.10589509493857975</v>
      </c>
      <c r="AY13" s="349">
        <v>2.7853134329678897E-2</v>
      </c>
      <c r="AZ13" s="349">
        <v>7.7453339262753065E-2</v>
      </c>
      <c r="BA13" s="349">
        <v>0.09</v>
      </c>
      <c r="BB13" s="349">
        <v>8.0543445106819322E-2</v>
      </c>
      <c r="BC13" s="349">
        <v>3.8042104945821394E-2</v>
      </c>
      <c r="BD13" s="349">
        <v>-0.16</v>
      </c>
      <c r="BE13" s="349">
        <v>-7.0000000000000007E-2</v>
      </c>
      <c r="BF13" s="349">
        <v>-0.06</v>
      </c>
      <c r="BG13" s="349">
        <v>-0.06</v>
      </c>
      <c r="BH13" s="349">
        <v>-0.09</v>
      </c>
      <c r="BI13" s="349">
        <v>-7.0000000000000007E-2</v>
      </c>
      <c r="BJ13" s="349">
        <v>0.02</v>
      </c>
      <c r="BK13" s="349">
        <v>0.34</v>
      </c>
      <c r="BL13" s="349">
        <v>0.17</v>
      </c>
      <c r="BM13" s="349">
        <v>0.23044861083905038</v>
      </c>
      <c r="BN13" s="349">
        <v>0.19192171985618114</v>
      </c>
      <c r="BO13" s="349">
        <v>0.31</v>
      </c>
      <c r="BP13" s="349">
        <v>0.23</v>
      </c>
      <c r="BQ13" s="349">
        <v>0.25</v>
      </c>
      <c r="BR13" s="349">
        <v>0.2</v>
      </c>
      <c r="BS13" s="349">
        <v>0.22</v>
      </c>
      <c r="BT13" s="349">
        <v>0.12</v>
      </c>
      <c r="BU13" s="349">
        <v>0.19</v>
      </c>
      <c r="BV13" s="349">
        <v>-7.5113240246890617E-2</v>
      </c>
      <c r="BW13" s="349">
        <v>0.1068960689779459</v>
      </c>
      <c r="BX13" s="253">
        <v>-0.03</v>
      </c>
      <c r="BY13" s="253">
        <v>-0.09</v>
      </c>
      <c r="BZ13" s="253">
        <v>-0.06</v>
      </c>
      <c r="CA13" s="253">
        <v>-0.13</v>
      </c>
      <c r="CB13" s="253">
        <v>-0.09</v>
      </c>
      <c r="CC13" s="253">
        <v>-0.06</v>
      </c>
      <c r="CD13" s="253">
        <v>-0.08</v>
      </c>
      <c r="CE13" s="253">
        <v>-0.06</v>
      </c>
      <c r="CF13" s="253">
        <v>-0.06</v>
      </c>
      <c r="CG13" s="253">
        <v>-0.06</v>
      </c>
      <c r="CH13" s="253">
        <v>0.03</v>
      </c>
      <c r="CI13" s="253">
        <v>-0.03</v>
      </c>
      <c r="CJ13" s="253">
        <v>0.03</v>
      </c>
      <c r="CK13" s="253">
        <v>-0.02</v>
      </c>
      <c r="CL13" s="253">
        <v>0.05</v>
      </c>
      <c r="CM13" s="253">
        <v>0.06</v>
      </c>
      <c r="CN13" s="253">
        <v>0.05</v>
      </c>
    </row>
    <row r="14" spans="1:92" ht="16" customHeight="1" x14ac:dyDescent="0.3">
      <c r="A14" s="160" t="s">
        <v>65</v>
      </c>
      <c r="B14" s="351"/>
      <c r="C14" s="351"/>
      <c r="D14" s="155"/>
      <c r="E14" s="352"/>
      <c r="F14" s="352"/>
      <c r="G14" s="162"/>
      <c r="H14" s="162"/>
      <c r="I14" s="155"/>
      <c r="J14" s="155"/>
      <c r="K14" s="155"/>
      <c r="L14" s="155"/>
      <c r="M14" s="155"/>
      <c r="N14" s="155"/>
      <c r="O14" s="155"/>
      <c r="P14" s="155"/>
      <c r="Q14" s="155"/>
      <c r="R14" s="155"/>
      <c r="S14" s="155"/>
      <c r="T14" s="155"/>
      <c r="U14" s="155"/>
      <c r="V14" s="155"/>
      <c r="W14" s="155"/>
      <c r="X14" s="155"/>
      <c r="Y14" s="155"/>
      <c r="Z14" s="155"/>
      <c r="AA14" s="155"/>
      <c r="AB14" s="155"/>
      <c r="AC14" s="155"/>
      <c r="AD14" s="252"/>
      <c r="AE14" s="252"/>
      <c r="AF14" s="252"/>
      <c r="AG14" s="252"/>
      <c r="AH14" s="252"/>
      <c r="AI14" s="252"/>
      <c r="AJ14" s="252"/>
      <c r="AK14" s="252"/>
      <c r="AL14" s="252"/>
      <c r="AM14" s="252"/>
      <c r="AN14" s="252"/>
      <c r="AO14" s="252"/>
      <c r="AP14" s="252"/>
      <c r="AQ14" s="252"/>
      <c r="AR14" s="252"/>
      <c r="AS14" s="252"/>
      <c r="AT14" s="252"/>
      <c r="AU14" s="347"/>
      <c r="AV14" s="162"/>
      <c r="AW14" s="162"/>
      <c r="AX14" s="162"/>
      <c r="AY14" s="162"/>
      <c r="AZ14" s="351"/>
      <c r="BA14" s="162"/>
      <c r="BB14" s="352"/>
      <c r="BC14" s="155"/>
      <c r="BD14" s="155"/>
      <c r="BE14" s="155"/>
      <c r="BF14" s="155"/>
      <c r="BG14" s="155"/>
      <c r="BH14" s="155"/>
      <c r="BI14" s="155"/>
      <c r="BJ14" s="155"/>
      <c r="BK14" s="155"/>
      <c r="BL14" s="155"/>
      <c r="BM14" s="155"/>
      <c r="BN14" s="155"/>
      <c r="BO14" s="155"/>
      <c r="BP14" s="155"/>
      <c r="BQ14" s="155"/>
      <c r="BR14" s="155"/>
      <c r="BS14" s="155"/>
      <c r="BT14" s="155"/>
      <c r="BU14" s="155"/>
      <c r="BV14" s="155"/>
      <c r="BW14" s="155"/>
      <c r="BX14" s="252"/>
      <c r="BY14" s="252"/>
      <c r="BZ14" s="252"/>
      <c r="CA14" s="252"/>
      <c r="CB14" s="252"/>
      <c r="CC14" s="252"/>
      <c r="CD14" s="252"/>
      <c r="CE14" s="252"/>
      <c r="CF14" s="252"/>
      <c r="CG14" s="252"/>
      <c r="CH14" s="252"/>
      <c r="CI14" s="252"/>
      <c r="CJ14" s="252"/>
      <c r="CK14" s="252"/>
      <c r="CL14" s="252"/>
      <c r="CM14" s="252"/>
      <c r="CN14" s="252"/>
    </row>
    <row r="15" spans="1:92" ht="16" customHeight="1" x14ac:dyDescent="0.3">
      <c r="A15" s="159" t="s">
        <v>177</v>
      </c>
      <c r="B15" s="351">
        <v>0.10055865921787685</v>
      </c>
      <c r="C15" s="351">
        <v>0.10361501266405737</v>
      </c>
      <c r="D15" s="162">
        <v>0.1021615746890471</v>
      </c>
      <c r="E15" s="352">
        <v>3.8515786047521136E-2</v>
      </c>
      <c r="F15" s="352">
        <v>7.9405717832344264E-2</v>
      </c>
      <c r="G15" s="162">
        <v>7.0000000000000007E-2</v>
      </c>
      <c r="H15" s="162">
        <v>0.08</v>
      </c>
      <c r="I15" s="162">
        <v>-6.4605445316102857E-3</v>
      </c>
      <c r="J15" s="162">
        <v>-0.23</v>
      </c>
      <c r="K15" s="162">
        <v>-0.13</v>
      </c>
      <c r="L15" s="162">
        <v>-0.12</v>
      </c>
      <c r="M15" s="162">
        <v>-0.13</v>
      </c>
      <c r="N15" s="162">
        <v>-0.09</v>
      </c>
      <c r="O15" s="162">
        <v>-0.12</v>
      </c>
      <c r="P15" s="162">
        <v>-0.01</v>
      </c>
      <c r="Q15" s="162">
        <v>0.37</v>
      </c>
      <c r="R15" s="162">
        <v>0.16</v>
      </c>
      <c r="S15" s="162">
        <v>0.27579625432422739</v>
      </c>
      <c r="T15" s="162">
        <v>0.20267992930247869</v>
      </c>
      <c r="U15" s="162">
        <v>0.37</v>
      </c>
      <c r="V15" s="162">
        <v>0.25</v>
      </c>
      <c r="W15" s="162">
        <v>0.27</v>
      </c>
      <c r="X15" s="162">
        <v>0.22</v>
      </c>
      <c r="Y15" s="162">
        <v>0.24</v>
      </c>
      <c r="Z15" s="162">
        <v>0.09</v>
      </c>
      <c r="AA15" s="162">
        <v>0.19</v>
      </c>
      <c r="AB15" s="162">
        <v>-0.13</v>
      </c>
      <c r="AC15" s="162">
        <v>8.6061936568732997E-2</v>
      </c>
      <c r="AD15" s="103">
        <v>-5.2999999999999999E-2</v>
      </c>
      <c r="AE15" s="103">
        <v>-0.125</v>
      </c>
      <c r="AF15" s="103">
        <v>-9.1999999999999998E-2</v>
      </c>
      <c r="AG15" s="103">
        <v>-0.12656706165206899</v>
      </c>
      <c r="AH15" s="103">
        <v>-0.10388936905790799</v>
      </c>
      <c r="AI15" s="103">
        <v>-4.4000000000000004E-2</v>
      </c>
      <c r="AJ15" s="103">
        <v>-8.900000000000001E-2</v>
      </c>
      <c r="AK15" s="103">
        <v>-3.5000000000000003E-2</v>
      </c>
      <c r="AL15" s="103">
        <v>-3.7999999999999999E-2</v>
      </c>
      <c r="AM15" s="103">
        <v>-3.5000000000000003E-2</v>
      </c>
      <c r="AN15" s="103">
        <v>0.05</v>
      </c>
      <c r="AO15" s="103">
        <v>-0.01</v>
      </c>
      <c r="AP15" s="103">
        <v>0.05</v>
      </c>
      <c r="AQ15" s="103">
        <v>0.01</v>
      </c>
      <c r="AR15" s="103">
        <v>0.03</v>
      </c>
      <c r="AS15" s="103">
        <v>7.0000000000000007E-2</v>
      </c>
      <c r="AT15" s="103">
        <v>0.05</v>
      </c>
      <c r="AU15" s="347"/>
      <c r="AV15" s="162">
        <v>0.10844625887843998</v>
      </c>
      <c r="AW15" s="162">
        <v>0.10832639647554908</v>
      </c>
      <c r="AX15" s="162">
        <v>0.10832461705142328</v>
      </c>
      <c r="AY15" s="162">
        <v>4.1456210992337268E-2</v>
      </c>
      <c r="AZ15" s="351">
        <v>8.4355824659804651E-2</v>
      </c>
      <c r="BA15" s="162">
        <v>0.08</v>
      </c>
      <c r="BB15" s="352">
        <v>0.08</v>
      </c>
      <c r="BC15" s="162">
        <v>-2.3228086796861511E-3</v>
      </c>
      <c r="BD15" s="162">
        <v>-0.23</v>
      </c>
      <c r="BE15" s="162">
        <v>-0.12</v>
      </c>
      <c r="BF15" s="162">
        <v>-0.12</v>
      </c>
      <c r="BG15" s="162">
        <v>-0.12</v>
      </c>
      <c r="BH15" s="162">
        <v>-0.09</v>
      </c>
      <c r="BI15" s="162">
        <v>-0.11</v>
      </c>
      <c r="BJ15" s="162">
        <v>-0.01</v>
      </c>
      <c r="BK15" s="162">
        <v>0.36</v>
      </c>
      <c r="BL15" s="162">
        <v>0.16</v>
      </c>
      <c r="BM15" s="162">
        <v>0.2720894279938158</v>
      </c>
      <c r="BN15" s="162">
        <v>0.19868065229861495</v>
      </c>
      <c r="BO15" s="162">
        <v>0.37</v>
      </c>
      <c r="BP15" s="162">
        <v>0.25</v>
      </c>
      <c r="BQ15" s="162">
        <v>0.27</v>
      </c>
      <c r="BR15" s="162">
        <v>0.22</v>
      </c>
      <c r="BS15" s="162">
        <v>0.24</v>
      </c>
      <c r="BT15" s="162">
        <v>0.09</v>
      </c>
      <c r="BU15" s="162">
        <v>0.19</v>
      </c>
      <c r="BV15" s="162">
        <v>-0.12651313847062287</v>
      </c>
      <c r="BW15" s="162">
        <v>8.8365243004418267E-2</v>
      </c>
      <c r="BX15" s="103">
        <v>-0.05</v>
      </c>
      <c r="BY15" s="103">
        <v>-0.12</v>
      </c>
      <c r="BZ15" s="103">
        <v>-0.09</v>
      </c>
      <c r="CA15" s="103">
        <v>-0.13</v>
      </c>
      <c r="CB15" s="103">
        <v>-0.1</v>
      </c>
      <c r="CC15" s="103">
        <v>-0.04</v>
      </c>
      <c r="CD15" s="103">
        <v>-0.09</v>
      </c>
      <c r="CE15" s="103">
        <v>-0.03</v>
      </c>
      <c r="CF15" s="103">
        <v>-0.04</v>
      </c>
      <c r="CG15" s="103">
        <v>-0.03</v>
      </c>
      <c r="CH15" s="103">
        <v>0.06</v>
      </c>
      <c r="CI15" s="103">
        <v>0</v>
      </c>
      <c r="CJ15" s="103">
        <v>0.06</v>
      </c>
      <c r="CK15" s="103">
        <v>0.01</v>
      </c>
      <c r="CL15" s="103">
        <v>0.04</v>
      </c>
      <c r="CM15" s="103">
        <v>7.0000000000000007E-2</v>
      </c>
      <c r="CN15" s="103">
        <v>0.06</v>
      </c>
    </row>
    <row r="16" spans="1:92" ht="16" customHeight="1" x14ac:dyDescent="0.3">
      <c r="A16" s="228" t="s">
        <v>178</v>
      </c>
      <c r="B16" s="353">
        <v>0.15211900084198704</v>
      </c>
      <c r="C16" s="353">
        <v>7.5195822454308128E-2</v>
      </c>
      <c r="D16" s="348">
        <v>0.11604234527687297</v>
      </c>
      <c r="E16" s="354">
        <v>1.2944222169922335E-2</v>
      </c>
      <c r="F16" s="354">
        <v>7.6017866345988672E-2</v>
      </c>
      <c r="G16" s="163">
        <v>0.05</v>
      </c>
      <c r="H16" s="163">
        <v>7.0000000000000007E-2</v>
      </c>
      <c r="I16" s="163">
        <v>0.143970767356882</v>
      </c>
      <c r="J16" s="163">
        <v>0.12</v>
      </c>
      <c r="K16" s="163">
        <v>0.13</v>
      </c>
      <c r="L16" s="163">
        <v>0.16</v>
      </c>
      <c r="M16" s="163">
        <v>0.14000000000000001</v>
      </c>
      <c r="N16" s="163">
        <v>-0.03</v>
      </c>
      <c r="O16" s="163">
        <v>0.09</v>
      </c>
      <c r="P16" s="163">
        <v>0.05</v>
      </c>
      <c r="Q16" s="163">
        <v>0.13</v>
      </c>
      <c r="R16" s="163">
        <v>0.09</v>
      </c>
      <c r="S16" s="163">
        <v>3.9806996381182284E-2</v>
      </c>
      <c r="T16" s="163">
        <v>7.2257974258533988E-2</v>
      </c>
      <c r="U16" s="163">
        <v>0.06</v>
      </c>
      <c r="V16" s="163">
        <v>7.0000000000000007E-2</v>
      </c>
      <c r="W16" s="163">
        <v>0.09</v>
      </c>
      <c r="X16" s="163">
        <v>0.15</v>
      </c>
      <c r="Y16" s="163">
        <v>0.12</v>
      </c>
      <c r="Z16" s="163">
        <v>0.25</v>
      </c>
      <c r="AA16" s="163">
        <v>0.16</v>
      </c>
      <c r="AB16" s="163">
        <v>0.21</v>
      </c>
      <c r="AC16" s="163">
        <v>0.17466603053435109</v>
      </c>
      <c r="AD16" s="254">
        <v>0.19899999999999998</v>
      </c>
      <c r="AE16" s="254">
        <v>0.104</v>
      </c>
      <c r="AF16" s="254">
        <v>0.14899999999999999</v>
      </c>
      <c r="AG16" s="254">
        <v>-9.9396191360891797E-2</v>
      </c>
      <c r="AH16" s="254">
        <v>5.9054676097451402E-2</v>
      </c>
      <c r="AI16" s="254">
        <v>-8.900000000000001E-2</v>
      </c>
      <c r="AJ16" s="254">
        <v>1.8000000000000002E-2</v>
      </c>
      <c r="AK16" s="254">
        <v>-0.107</v>
      </c>
      <c r="AL16" s="254">
        <v>-0.11599999999999999</v>
      </c>
      <c r="AM16" s="254">
        <v>-0.11199999999999999</v>
      </c>
      <c r="AN16" s="254">
        <v>-0.02</v>
      </c>
      <c r="AO16" s="254">
        <v>-0.08</v>
      </c>
      <c r="AP16" s="254">
        <v>-0.06</v>
      </c>
      <c r="AQ16" s="254">
        <v>-0.08</v>
      </c>
      <c r="AR16" s="254">
        <v>0.02</v>
      </c>
      <c r="AS16" s="254">
        <v>0.03</v>
      </c>
      <c r="AT16" s="254">
        <v>0.03</v>
      </c>
      <c r="AU16" s="347"/>
      <c r="AV16" s="163">
        <v>0.15225948100087622</v>
      </c>
      <c r="AW16" s="163">
        <v>7.5308245886414604E-2</v>
      </c>
      <c r="AX16" s="163">
        <v>0.11677074156498472</v>
      </c>
      <c r="AY16" s="163">
        <v>1.4939142692855383E-2</v>
      </c>
      <c r="AZ16" s="353">
        <v>7.4367805899960476E-2</v>
      </c>
      <c r="BA16" s="163">
        <v>0.05</v>
      </c>
      <c r="BB16" s="354">
        <v>7.0000000000000007E-2</v>
      </c>
      <c r="BC16" s="163">
        <v>0.14427898503250799</v>
      </c>
      <c r="BD16" s="163">
        <v>0.12</v>
      </c>
      <c r="BE16" s="163">
        <v>0.13</v>
      </c>
      <c r="BF16" s="163">
        <v>0.16</v>
      </c>
      <c r="BG16" s="163">
        <v>0.14000000000000001</v>
      </c>
      <c r="BH16" s="163">
        <v>-0.03</v>
      </c>
      <c r="BI16" s="163">
        <v>0.09</v>
      </c>
      <c r="BJ16" s="163">
        <v>0.05</v>
      </c>
      <c r="BK16" s="163">
        <v>0.13</v>
      </c>
      <c r="BL16" s="163">
        <v>0.09</v>
      </c>
      <c r="BM16" s="163">
        <v>3.8561960232978601E-2</v>
      </c>
      <c r="BN16" s="163">
        <v>7.085458738033687E-2</v>
      </c>
      <c r="BO16" s="163">
        <v>0.06</v>
      </c>
      <c r="BP16" s="163">
        <v>7.0000000000000007E-2</v>
      </c>
      <c r="BQ16" s="163">
        <v>0.09</v>
      </c>
      <c r="BR16" s="163">
        <v>0.15</v>
      </c>
      <c r="BS16" s="163">
        <v>0.12</v>
      </c>
      <c r="BT16" s="163">
        <v>0.25</v>
      </c>
      <c r="BU16" s="163">
        <v>0.16</v>
      </c>
      <c r="BV16" s="163">
        <v>0.2104421949920085</v>
      </c>
      <c r="BW16" s="163">
        <v>0.17522427944264185</v>
      </c>
      <c r="BX16" s="254">
        <v>0.2</v>
      </c>
      <c r="BY16" s="254">
        <v>0.1</v>
      </c>
      <c r="BZ16" s="254">
        <v>0.15</v>
      </c>
      <c r="CA16" s="254">
        <v>-0.1</v>
      </c>
      <c r="CB16" s="254">
        <v>0.06</v>
      </c>
      <c r="CC16" s="254">
        <v>-0.09</v>
      </c>
      <c r="CD16" s="254">
        <v>0.02</v>
      </c>
      <c r="CE16" s="254">
        <v>-0.11</v>
      </c>
      <c r="CF16" s="254">
        <v>-0.11</v>
      </c>
      <c r="CG16" s="254">
        <v>-0.11</v>
      </c>
      <c r="CH16" s="254">
        <v>-0.01</v>
      </c>
      <c r="CI16" s="254">
        <v>-0.08</v>
      </c>
      <c r="CJ16" s="254">
        <v>-0.06</v>
      </c>
      <c r="CK16" s="254">
        <v>-0.08</v>
      </c>
      <c r="CL16" s="254">
        <v>0.03</v>
      </c>
      <c r="CM16" s="254">
        <v>0.03</v>
      </c>
      <c r="CN16" s="254">
        <v>0.03</v>
      </c>
    </row>
    <row r="17" spans="1:92" s="46" customFormat="1" ht="16" customHeight="1" x14ac:dyDescent="0.3">
      <c r="A17" s="230" t="s">
        <v>179</v>
      </c>
      <c r="B17" s="355">
        <v>0.11661858554069399</v>
      </c>
      <c r="C17" s="355">
        <v>9.4918504314477625E-2</v>
      </c>
      <c r="D17" s="355">
        <v>0.10528073471091623</v>
      </c>
      <c r="E17" s="355">
        <v>3.0447051834249391E-2</v>
      </c>
      <c r="F17" s="355">
        <v>7.8351727639560748E-2</v>
      </c>
      <c r="G17" s="355">
        <v>7.0000000000000007E-2</v>
      </c>
      <c r="H17" s="355">
        <v>7.0000000000000007E-2</v>
      </c>
      <c r="I17" s="355">
        <v>4.1885226649964948E-2</v>
      </c>
      <c r="J17" s="355">
        <v>-0.13</v>
      </c>
      <c r="K17" s="355">
        <v>-0.05</v>
      </c>
      <c r="L17" s="355">
        <v>-0.04</v>
      </c>
      <c r="M17" s="355">
        <v>-0.04</v>
      </c>
      <c r="N17" s="355">
        <v>-7.0000000000000007E-2</v>
      </c>
      <c r="O17" s="355">
        <v>-0.05</v>
      </c>
      <c r="P17" s="355">
        <v>0.01</v>
      </c>
      <c r="Q17" s="355">
        <v>0.27</v>
      </c>
      <c r="R17" s="355">
        <v>0.14000000000000001</v>
      </c>
      <c r="S17" s="355">
        <v>0.18791644830425996</v>
      </c>
      <c r="T17" s="355">
        <v>0.1544077669902913</v>
      </c>
      <c r="U17" s="355">
        <v>0.26</v>
      </c>
      <c r="V17" s="355">
        <v>0.18</v>
      </c>
      <c r="W17" s="355">
        <v>0.2</v>
      </c>
      <c r="X17" s="355">
        <v>0.19</v>
      </c>
      <c r="Y17" s="355">
        <v>0.2</v>
      </c>
      <c r="Z17" s="355">
        <v>0.14000000000000001</v>
      </c>
      <c r="AA17" s="355">
        <v>0.18</v>
      </c>
      <c r="AB17" s="355">
        <v>-3.0642555630829908E-2</v>
      </c>
      <c r="AC17" s="355">
        <v>0.11518078334221839</v>
      </c>
      <c r="AD17" s="255">
        <v>3.1000000000000003E-2</v>
      </c>
      <c r="AE17" s="255">
        <v>-0.05</v>
      </c>
      <c r="AF17" s="255">
        <v>-1.2999999999999999E-2</v>
      </c>
      <c r="AG17" s="255">
        <v>-0.116873791770229</v>
      </c>
      <c r="AH17" s="255">
        <v>-4.8625390297768599E-2</v>
      </c>
      <c r="AI17" s="255">
        <v>-6.0999999999999999E-2</v>
      </c>
      <c r="AJ17" s="255">
        <v>-5.2000000000000005E-2</v>
      </c>
      <c r="AK17" s="255">
        <v>-6.3E-2</v>
      </c>
      <c r="AL17" s="255">
        <v>-6.8000000000000005E-2</v>
      </c>
      <c r="AM17" s="255">
        <v>-0.06</v>
      </c>
      <c r="AN17" s="255">
        <v>0.03</v>
      </c>
      <c r="AO17" s="255">
        <v>-0.03</v>
      </c>
      <c r="AP17" s="255">
        <v>0.01</v>
      </c>
      <c r="AQ17" s="255">
        <v>-0.02</v>
      </c>
      <c r="AR17" s="255">
        <v>0.03</v>
      </c>
      <c r="AS17" s="255">
        <v>0.05</v>
      </c>
      <c r="AT17" s="255">
        <v>0.04</v>
      </c>
      <c r="AU17" s="350"/>
      <c r="AV17" s="355">
        <v>0.12216819074325062</v>
      </c>
      <c r="AW17" s="355">
        <v>9.8190906981092035E-2</v>
      </c>
      <c r="AX17" s="355">
        <v>0.10958369684623728</v>
      </c>
      <c r="AY17" s="355">
        <v>3.3086878905497871E-2</v>
      </c>
      <c r="AZ17" s="355">
        <v>8.201792385663248E-2</v>
      </c>
      <c r="BA17" s="355">
        <v>7.0000000000000007E-2</v>
      </c>
      <c r="BB17" s="355">
        <v>0.08</v>
      </c>
      <c r="BC17" s="355">
        <v>4.4815333615681435E-2</v>
      </c>
      <c r="BD17" s="355">
        <v>-0.12</v>
      </c>
      <c r="BE17" s="355">
        <v>-0.04</v>
      </c>
      <c r="BF17" s="355">
        <v>-0.03</v>
      </c>
      <c r="BG17" s="355">
        <v>-0.04</v>
      </c>
      <c r="BH17" s="355">
        <v>-7.0000000000000007E-2</v>
      </c>
      <c r="BI17" s="355">
        <v>-0.05</v>
      </c>
      <c r="BJ17" s="355">
        <v>0.01</v>
      </c>
      <c r="BK17" s="355">
        <v>0.27</v>
      </c>
      <c r="BL17" s="355">
        <v>0.13</v>
      </c>
      <c r="BM17" s="355">
        <v>0.18524051389303817</v>
      </c>
      <c r="BN17" s="355">
        <v>0.15143218741121475</v>
      </c>
      <c r="BO17" s="355">
        <v>0.26</v>
      </c>
      <c r="BP17" s="355">
        <v>0.18</v>
      </c>
      <c r="BQ17" s="355">
        <v>0.21</v>
      </c>
      <c r="BR17" s="355">
        <v>0.19</v>
      </c>
      <c r="BS17" s="355">
        <v>0.2</v>
      </c>
      <c r="BT17" s="355">
        <v>0.14000000000000001</v>
      </c>
      <c r="BU17" s="355">
        <v>0.18</v>
      </c>
      <c r="BV17" s="355">
        <v>-2.7582251420824908E-2</v>
      </c>
      <c r="BW17" s="355">
        <v>0.11692529772645267</v>
      </c>
      <c r="BX17" s="255">
        <v>0.03</v>
      </c>
      <c r="BY17" s="255">
        <v>-0.05</v>
      </c>
      <c r="BZ17" s="255">
        <v>-0.01</v>
      </c>
      <c r="CA17" s="255">
        <v>-0.12</v>
      </c>
      <c r="CB17" s="255">
        <v>-0.05</v>
      </c>
      <c r="CC17" s="255">
        <v>-0.06</v>
      </c>
      <c r="CD17" s="255">
        <v>-0.05</v>
      </c>
      <c r="CE17" s="255">
        <v>-0.06</v>
      </c>
      <c r="CF17" s="255">
        <v>-7.0000000000000007E-2</v>
      </c>
      <c r="CG17" s="255">
        <v>-0.06</v>
      </c>
      <c r="CH17" s="255">
        <v>0.03</v>
      </c>
      <c r="CI17" s="255">
        <v>-0.03</v>
      </c>
      <c r="CJ17" s="255">
        <v>0.02</v>
      </c>
      <c r="CK17" s="255">
        <v>-0.02</v>
      </c>
      <c r="CL17" s="255">
        <v>0.03</v>
      </c>
      <c r="CM17" s="255">
        <v>0.06</v>
      </c>
      <c r="CN17" s="255">
        <v>0.05</v>
      </c>
    </row>
    <row r="18" spans="1:92" ht="16" customHeight="1" x14ac:dyDescent="0.3">
      <c r="A18" s="156"/>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03"/>
      <c r="AE18" s="103"/>
      <c r="AF18" s="103"/>
      <c r="AG18" s="103"/>
      <c r="AH18" s="103"/>
      <c r="AI18" s="103"/>
      <c r="AJ18" s="103"/>
      <c r="AK18" s="103"/>
      <c r="AL18" s="103"/>
      <c r="AM18" s="103"/>
      <c r="AN18" s="103"/>
      <c r="AO18" s="103"/>
      <c r="AP18" s="103"/>
      <c r="AQ18" s="103"/>
      <c r="AR18" s="103"/>
      <c r="AS18" s="103"/>
      <c r="AT18" s="103"/>
      <c r="AU18" s="347"/>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03"/>
      <c r="BY18" s="103"/>
      <c r="BZ18" s="103"/>
      <c r="CA18" s="103"/>
      <c r="CB18" s="103"/>
      <c r="CC18" s="103"/>
      <c r="CD18" s="103"/>
      <c r="CE18" s="103"/>
      <c r="CF18" s="103"/>
      <c r="CG18" s="103"/>
      <c r="CH18" s="103"/>
      <c r="CI18" s="103"/>
      <c r="CJ18" s="103"/>
      <c r="CK18" s="103"/>
      <c r="CL18" s="103"/>
      <c r="CM18" s="103"/>
      <c r="CN18" s="103"/>
    </row>
    <row r="19" spans="1:92" ht="16" customHeight="1" x14ac:dyDescent="0.3">
      <c r="A19" s="43" t="s">
        <v>300</v>
      </c>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v>-0.59</v>
      </c>
      <c r="AC19" s="161">
        <v>0.09</v>
      </c>
      <c r="AD19" s="239" t="s">
        <v>212</v>
      </c>
      <c r="AE19" s="239">
        <v>-0.872</v>
      </c>
      <c r="AF19" s="239" t="s">
        <v>212</v>
      </c>
      <c r="AG19" s="239">
        <v>-0.14754098360655701</v>
      </c>
      <c r="AH19" s="239" t="s">
        <v>212</v>
      </c>
      <c r="AI19" s="239">
        <v>-0.38700000000000001</v>
      </c>
      <c r="AJ19" s="239">
        <v>-0.91200000000000003</v>
      </c>
      <c r="AK19" s="239">
        <v>-0.58499999999999996</v>
      </c>
      <c r="AL19" s="239">
        <v>0.82299999999999995</v>
      </c>
      <c r="AM19" s="239" t="s">
        <v>212</v>
      </c>
      <c r="AN19" s="239">
        <v>0.98</v>
      </c>
      <c r="AO19" s="239" t="s">
        <v>212</v>
      </c>
      <c r="AP19" s="239" t="s">
        <v>212</v>
      </c>
      <c r="AQ19" s="239" t="s">
        <v>212</v>
      </c>
      <c r="AR19" s="239" t="s">
        <v>212</v>
      </c>
      <c r="AS19" s="239" t="s">
        <v>212</v>
      </c>
      <c r="AT19" s="239" t="s">
        <v>212</v>
      </c>
      <c r="AU19" s="347"/>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1">
        <v>-0.59</v>
      </c>
      <c r="BW19" s="161">
        <v>0.09</v>
      </c>
      <c r="BX19" s="239" t="s">
        <v>212</v>
      </c>
      <c r="BY19" s="239">
        <v>-0.87</v>
      </c>
      <c r="BZ19" s="239" t="s">
        <v>212</v>
      </c>
      <c r="CA19" s="239" t="s">
        <v>212</v>
      </c>
      <c r="CB19" s="239" t="s">
        <v>212</v>
      </c>
      <c r="CC19" s="239">
        <v>-0.41500000000000004</v>
      </c>
      <c r="CD19" s="239">
        <v>-0.92</v>
      </c>
      <c r="CE19" s="239">
        <v>-0.59</v>
      </c>
      <c r="CF19" s="239">
        <v>0.86</v>
      </c>
      <c r="CG19" s="239" t="s">
        <v>212</v>
      </c>
      <c r="CH19" s="239">
        <v>0.97</v>
      </c>
      <c r="CI19" s="239" t="s">
        <v>212</v>
      </c>
      <c r="CJ19" s="239" t="s">
        <v>212</v>
      </c>
      <c r="CK19" s="239" t="s">
        <v>212</v>
      </c>
      <c r="CL19" s="239" t="s">
        <v>212</v>
      </c>
      <c r="CM19" s="239" t="s">
        <v>212</v>
      </c>
      <c r="CN19" s="239" t="s">
        <v>212</v>
      </c>
    </row>
    <row r="20" spans="1:92" ht="16" customHeight="1" x14ac:dyDescent="0.3">
      <c r="A20" s="156"/>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03"/>
      <c r="AE20" s="103"/>
      <c r="AF20" s="103"/>
      <c r="AG20" s="103"/>
      <c r="AH20" s="103"/>
      <c r="AI20" s="103"/>
      <c r="AJ20" s="103"/>
      <c r="AK20" s="103"/>
      <c r="AL20" s="103"/>
      <c r="AM20" s="103"/>
      <c r="AN20" s="103"/>
      <c r="AO20" s="103"/>
      <c r="AP20" s="103"/>
      <c r="AQ20" s="103"/>
      <c r="AR20" s="103"/>
      <c r="AS20" s="103"/>
      <c r="AT20" s="103"/>
      <c r="AU20" s="347"/>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03"/>
      <c r="BY20" s="103"/>
      <c r="BZ20" s="103"/>
      <c r="CA20" s="103"/>
      <c r="CB20" s="103"/>
      <c r="CC20" s="103"/>
      <c r="CD20" s="103"/>
      <c r="CE20" s="103"/>
      <c r="CF20" s="103"/>
      <c r="CG20" s="103"/>
      <c r="CH20" s="103"/>
      <c r="CI20" s="103"/>
      <c r="CJ20" s="103"/>
      <c r="CK20" s="103"/>
      <c r="CL20" s="103"/>
      <c r="CM20" s="103"/>
      <c r="CN20" s="103"/>
    </row>
    <row r="21" spans="1:92" ht="16" customHeight="1" x14ac:dyDescent="0.3">
      <c r="A21" s="43" t="s">
        <v>180</v>
      </c>
      <c r="B21" s="161">
        <v>0.12479999999999995</v>
      </c>
      <c r="C21" s="161">
        <v>-3.2546786004882481E-3</v>
      </c>
      <c r="D21" s="161">
        <v>3.9913700107874893E-2</v>
      </c>
      <c r="E21" s="161">
        <v>-2.7950310559006274E-2</v>
      </c>
      <c r="F21" s="161">
        <v>1.2094207511139255E-2</v>
      </c>
      <c r="G21" s="161">
        <v>0.34</v>
      </c>
      <c r="H21" s="161">
        <v>0.11</v>
      </c>
      <c r="I21" s="161">
        <v>-8.8193456614509294E-2</v>
      </c>
      <c r="J21" s="161">
        <v>-0.56000000000000005</v>
      </c>
      <c r="K21" s="161">
        <v>-0.39</v>
      </c>
      <c r="L21" s="161">
        <v>-0.35</v>
      </c>
      <c r="M21" s="161">
        <v>-0.37</v>
      </c>
      <c r="N21" s="161">
        <v>-0.3</v>
      </c>
      <c r="O21" s="161">
        <v>-0.35</v>
      </c>
      <c r="P21" s="161">
        <v>0.21</v>
      </c>
      <c r="Q21" s="161">
        <v>1.92</v>
      </c>
      <c r="R21" s="161">
        <v>0.99</v>
      </c>
      <c r="S21" s="161">
        <v>0.97906403940886677</v>
      </c>
      <c r="T21" s="161">
        <v>0.98694123556002</v>
      </c>
      <c r="U21" s="161">
        <v>0.97</v>
      </c>
      <c r="V21" s="161">
        <v>0.98</v>
      </c>
      <c r="W21" s="161">
        <v>1.26</v>
      </c>
      <c r="X21" s="161">
        <v>0.34</v>
      </c>
      <c r="Y21" s="161">
        <v>0.65</v>
      </c>
      <c r="Z21" s="161">
        <v>0.03</v>
      </c>
      <c r="AA21" s="161">
        <v>0.4</v>
      </c>
      <c r="AB21" s="161">
        <v>-0.35003977724741459</v>
      </c>
      <c r="AC21" s="161">
        <v>0.10587326120556415</v>
      </c>
      <c r="AD21" s="239">
        <v>-0.67799999999999994</v>
      </c>
      <c r="AE21" s="239">
        <v>-0.44700000000000001</v>
      </c>
      <c r="AF21" s="239">
        <v>-0.55200000000000005</v>
      </c>
      <c r="AG21" s="239">
        <v>-0.291062801932367</v>
      </c>
      <c r="AH21" s="239">
        <v>-0.47400833182394497</v>
      </c>
      <c r="AI21" s="239">
        <v>-0.14899999999999999</v>
      </c>
      <c r="AJ21" s="239">
        <v>-0.4</v>
      </c>
      <c r="AK21" s="239">
        <v>0.13600000000000001</v>
      </c>
      <c r="AL21" s="239">
        <v>-6.4000000000000001E-2</v>
      </c>
      <c r="AM21" s="239">
        <v>2E-3</v>
      </c>
      <c r="AN21" s="239">
        <v>-0.05</v>
      </c>
      <c r="AO21" s="239">
        <v>-0.02</v>
      </c>
      <c r="AP21" s="239">
        <v>0.09</v>
      </c>
      <c r="AQ21" s="239">
        <v>0.02</v>
      </c>
      <c r="AR21" s="239">
        <v>0.23</v>
      </c>
      <c r="AS21" s="239">
        <v>0.03</v>
      </c>
      <c r="AT21" s="239">
        <v>0.1</v>
      </c>
      <c r="AU21" s="347"/>
      <c r="AV21" s="161">
        <v>0.12786652104568669</v>
      </c>
      <c r="AW21" s="161">
        <v>3.9580822874109008E-4</v>
      </c>
      <c r="AX21" s="161">
        <v>4.3832993879948268E-2</v>
      </c>
      <c r="AY21" s="161">
        <v>-2.6002797906570511E-2</v>
      </c>
      <c r="AZ21" s="161">
        <v>1.5183579019104004E-2</v>
      </c>
      <c r="BA21" s="161">
        <v>0.34</v>
      </c>
      <c r="BB21" s="161">
        <v>0.11</v>
      </c>
      <c r="BC21" s="161">
        <v>-8.3810320639693098E-2</v>
      </c>
      <c r="BD21" s="161">
        <v>-0.56000000000000005</v>
      </c>
      <c r="BE21" s="161">
        <v>-0.39</v>
      </c>
      <c r="BF21" s="161">
        <v>-0.35</v>
      </c>
      <c r="BG21" s="161">
        <v>-0.37</v>
      </c>
      <c r="BH21" s="161">
        <v>-0.3</v>
      </c>
      <c r="BI21" s="161">
        <v>-0.35</v>
      </c>
      <c r="BJ21" s="161">
        <v>0.21</v>
      </c>
      <c r="BK21" s="161">
        <v>1.92</v>
      </c>
      <c r="BL21" s="161">
        <v>0.98</v>
      </c>
      <c r="BM21" s="161">
        <v>0.97126302430984068</v>
      </c>
      <c r="BN21" s="161">
        <v>0.97920372703456748</v>
      </c>
      <c r="BO21" s="161">
        <v>0.97</v>
      </c>
      <c r="BP21" s="161">
        <v>0.98</v>
      </c>
      <c r="BQ21" s="161">
        <v>1.26</v>
      </c>
      <c r="BR21" s="161">
        <v>0.34</v>
      </c>
      <c r="BS21" s="161">
        <v>0.65</v>
      </c>
      <c r="BT21" s="161">
        <v>0.03</v>
      </c>
      <c r="BU21" s="161">
        <v>0.4</v>
      </c>
      <c r="BV21" s="161">
        <v>-0.34838607727820198</v>
      </c>
      <c r="BW21" s="161">
        <v>0.10784994287858819</v>
      </c>
      <c r="BX21" s="239">
        <v>-0.68</v>
      </c>
      <c r="BY21" s="239">
        <v>-0.44</v>
      </c>
      <c r="BZ21" s="239">
        <v>-0.55000000000000004</v>
      </c>
      <c r="CA21" s="239">
        <v>-0.3</v>
      </c>
      <c r="CB21" s="239">
        <v>-0.47</v>
      </c>
      <c r="CC21" s="239">
        <v>-0.16</v>
      </c>
      <c r="CD21" s="239">
        <v>-0.4</v>
      </c>
      <c r="CE21" s="239">
        <v>0.14000000000000001</v>
      </c>
      <c r="CF21" s="239">
        <v>-0.06</v>
      </c>
      <c r="CG21" s="239">
        <v>0.01</v>
      </c>
      <c r="CH21" s="239">
        <v>-0.05</v>
      </c>
      <c r="CI21" s="239">
        <v>-0.02</v>
      </c>
      <c r="CJ21" s="239">
        <v>0.1</v>
      </c>
      <c r="CK21" s="239">
        <v>0.02</v>
      </c>
      <c r="CL21" s="239">
        <v>0.24</v>
      </c>
      <c r="CM21" s="239">
        <v>0.04</v>
      </c>
      <c r="CN21" s="239">
        <v>0.11</v>
      </c>
    </row>
    <row r="22" spans="1:92" ht="16" customHeight="1" x14ac:dyDescent="0.35">
      <c r="B22" s="162"/>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340"/>
      <c r="AV22" s="341"/>
      <c r="AW22" s="341"/>
      <c r="AX22" s="341"/>
      <c r="AY22" s="341"/>
      <c r="AZ22" s="341"/>
      <c r="BA22" s="341"/>
      <c r="BB22" s="341"/>
      <c r="BC22" s="341"/>
      <c r="BD22" s="341"/>
      <c r="BE22" s="341"/>
      <c r="BF22" s="341"/>
      <c r="BG22" s="341"/>
      <c r="BH22" s="341"/>
      <c r="BI22" s="341"/>
      <c r="BJ22" s="341"/>
      <c r="BK22" s="341"/>
      <c r="BL22" s="341"/>
      <c r="BM22" s="341"/>
      <c r="BN22" s="341"/>
      <c r="BO22" s="341"/>
      <c r="BP22" s="341"/>
      <c r="BQ22" s="341"/>
      <c r="BR22" s="341"/>
      <c r="BS22" s="341"/>
      <c r="BT22" s="341"/>
      <c r="BU22" s="341"/>
      <c r="BV22" s="341"/>
      <c r="BW22" s="341"/>
      <c r="BX22" s="341"/>
      <c r="BY22" s="341"/>
      <c r="BZ22" s="341"/>
      <c r="CA22" s="341"/>
      <c r="CB22" s="341"/>
      <c r="CC22" s="341"/>
      <c r="CD22" s="341"/>
      <c r="CE22" s="341"/>
      <c r="CF22" s="341"/>
      <c r="CG22" s="341"/>
      <c r="CH22" s="162"/>
      <c r="CI22" s="162"/>
      <c r="CJ22" s="162"/>
      <c r="CK22" s="162"/>
      <c r="CL22" s="162"/>
      <c r="CM22" s="341"/>
      <c r="CN22" s="162"/>
    </row>
    <row r="23" spans="1:92" ht="16" customHeight="1" x14ac:dyDescent="0.3">
      <c r="A23" s="69" t="s">
        <v>167</v>
      </c>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347"/>
      <c r="AV23" s="166"/>
      <c r="AW23" s="166"/>
      <c r="AX23" s="166"/>
      <c r="AY23" s="166"/>
      <c r="AZ23" s="166"/>
      <c r="BA23" s="166"/>
      <c r="BB23" s="166"/>
      <c r="BC23" s="166"/>
      <c r="BD23" s="166"/>
      <c r="BE23" s="166"/>
      <c r="BF23" s="166"/>
      <c r="BG23" s="166"/>
      <c r="BH23" s="166"/>
      <c r="BI23" s="166"/>
      <c r="BJ23" s="166"/>
      <c r="BK23" s="166"/>
      <c r="BL23" s="166"/>
      <c r="BM23" s="166"/>
      <c r="BN23" s="166"/>
      <c r="BO23" s="166"/>
      <c r="BP23" s="166"/>
      <c r="BQ23" s="166"/>
      <c r="BR23" s="166"/>
      <c r="BS23" s="166"/>
      <c r="BT23" s="166"/>
      <c r="BU23" s="166"/>
      <c r="BV23" s="166"/>
      <c r="BW23" s="166"/>
      <c r="BX23" s="166"/>
      <c r="BY23" s="166"/>
      <c r="BZ23" s="166"/>
      <c r="CA23" s="166"/>
      <c r="CB23" s="166"/>
      <c r="CC23" s="166"/>
      <c r="CD23" s="166"/>
      <c r="CE23" s="166"/>
      <c r="CF23" s="166"/>
      <c r="CG23" s="166"/>
      <c r="CH23" s="166"/>
      <c r="CI23" s="166"/>
      <c r="CJ23" s="166"/>
      <c r="CK23" s="166"/>
      <c r="CL23" s="166"/>
      <c r="CM23" s="166"/>
      <c r="CN23" s="166"/>
    </row>
    <row r="24" spans="1:92" ht="16" customHeight="1" x14ac:dyDescent="0.3">
      <c r="A24" s="159" t="s">
        <v>170</v>
      </c>
      <c r="B24" s="162"/>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347"/>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162"/>
    </row>
    <row r="25" spans="1:92" ht="16" customHeight="1" x14ac:dyDescent="0.3">
      <c r="A25" s="157" t="s">
        <v>238</v>
      </c>
      <c r="B25" s="162">
        <v>0.27838827838827807</v>
      </c>
      <c r="C25" s="162">
        <v>0.15748031496062992</v>
      </c>
      <c r="D25" s="162">
        <v>0.21337849280270973</v>
      </c>
      <c r="E25" s="162">
        <v>0.18999999999999986</v>
      </c>
      <c r="F25" s="162">
        <v>0.20550252667040986</v>
      </c>
      <c r="G25" s="162">
        <v>0.11</v>
      </c>
      <c r="H25" s="162">
        <v>0.18</v>
      </c>
      <c r="I25" s="162">
        <v>0.21633237822349582</v>
      </c>
      <c r="J25" s="162">
        <v>0.13</v>
      </c>
      <c r="K25" s="162">
        <v>0.17</v>
      </c>
      <c r="L25" s="162">
        <v>0.33</v>
      </c>
      <c r="M25" s="162">
        <v>0.22</v>
      </c>
      <c r="N25" s="162">
        <v>0.21</v>
      </c>
      <c r="O25" s="162">
        <v>0.22</v>
      </c>
      <c r="P25" s="162">
        <v>-0.01</v>
      </c>
      <c r="Q25" s="162">
        <v>0.1</v>
      </c>
      <c r="R25" s="162">
        <v>0.04</v>
      </c>
      <c r="S25" s="162">
        <v>-3.059071729957797E-2</v>
      </c>
      <c r="T25" s="162">
        <v>1.6368481157213375E-2</v>
      </c>
      <c r="U25" s="162">
        <v>-0.09</v>
      </c>
      <c r="V25" s="162">
        <v>-0.01</v>
      </c>
      <c r="W25" s="162">
        <v>0.12</v>
      </c>
      <c r="X25" s="162">
        <v>0.04</v>
      </c>
      <c r="Y25" s="162">
        <v>0.08</v>
      </c>
      <c r="Z25" s="162">
        <v>-0.04</v>
      </c>
      <c r="AA25" s="162">
        <v>0.04</v>
      </c>
      <c r="AB25" s="162">
        <v>-6.5827686350435594E-2</v>
      </c>
      <c r="AC25" s="162">
        <v>9.1817445314609156E-3</v>
      </c>
      <c r="AD25" s="162">
        <v>-7.2999999999999995E-2</v>
      </c>
      <c r="AE25" s="162">
        <v>-0.01</v>
      </c>
      <c r="AF25" s="162">
        <v>-4.1000000000000002E-2</v>
      </c>
      <c r="AG25" s="162">
        <v>0.121315192743764</v>
      </c>
      <c r="AH25" s="162">
        <v>1.04655359076146E-2</v>
      </c>
      <c r="AI25" s="162">
        <v>-5.4000000000000006E-2</v>
      </c>
      <c r="AJ25" s="162">
        <v>-6.0000000000000001E-3</v>
      </c>
      <c r="AK25" s="162">
        <v>-6.7000000000000004E-2</v>
      </c>
      <c r="AL25" s="162">
        <v>-0.152</v>
      </c>
      <c r="AM25" s="162">
        <v>-0.111</v>
      </c>
      <c r="AN25" s="162">
        <v>-0.21</v>
      </c>
      <c r="AO25" s="162">
        <v>-0.15</v>
      </c>
      <c r="AP25" s="162">
        <v>0.01</v>
      </c>
      <c r="AQ25" s="162">
        <v>-0.11</v>
      </c>
      <c r="AR25" s="162">
        <v>-0.1</v>
      </c>
      <c r="AS25" s="162">
        <v>0.17</v>
      </c>
      <c r="AT25" s="162">
        <v>0.03</v>
      </c>
      <c r="AU25" s="347"/>
      <c r="AV25" s="162">
        <v>0.38429191721558659</v>
      </c>
      <c r="AW25" s="162">
        <v>0.23087536244434478</v>
      </c>
      <c r="AX25" s="162">
        <v>0.3006857252738776</v>
      </c>
      <c r="AY25" s="162">
        <v>0.24979732186144205</v>
      </c>
      <c r="AZ25" s="162">
        <v>0.28300117896454346</v>
      </c>
      <c r="BA25" s="162">
        <v>0.13</v>
      </c>
      <c r="BB25" s="162">
        <v>0.23</v>
      </c>
      <c r="BC25" s="162">
        <v>0.25015620291601998</v>
      </c>
      <c r="BD25" s="162">
        <v>0.16</v>
      </c>
      <c r="BE25" s="162">
        <v>0.2</v>
      </c>
      <c r="BF25" s="162">
        <v>0.27</v>
      </c>
      <c r="BG25" s="162">
        <v>0.23</v>
      </c>
      <c r="BH25" s="162">
        <v>0.14000000000000001</v>
      </c>
      <c r="BI25" s="162">
        <v>0.2</v>
      </c>
      <c r="BJ25" s="162">
        <v>-0.09</v>
      </c>
      <c r="BK25" s="162">
        <v>0</v>
      </c>
      <c r="BL25" s="162">
        <v>-0.04</v>
      </c>
      <c r="BM25" s="162">
        <v>-5.1060920795067188E-2</v>
      </c>
      <c r="BN25" s="162">
        <v>-4.6862075758201831E-2</v>
      </c>
      <c r="BO25" s="162">
        <v>-0.05</v>
      </c>
      <c r="BP25" s="162">
        <v>-0.05</v>
      </c>
      <c r="BQ25" s="162">
        <v>0.19</v>
      </c>
      <c r="BR25" s="162">
        <v>0.18</v>
      </c>
      <c r="BS25" s="162">
        <v>0.18</v>
      </c>
      <c r="BT25" s="162">
        <v>0.13</v>
      </c>
      <c r="BU25" s="162">
        <v>0.17</v>
      </c>
      <c r="BV25" s="162">
        <v>6.1546462471880829E-2</v>
      </c>
      <c r="BW25" s="162">
        <v>0.13623317880446556</v>
      </c>
      <c r="BX25" s="162">
        <v>-0.02</v>
      </c>
      <c r="BY25" s="162">
        <v>-0.03</v>
      </c>
      <c r="BZ25" s="162">
        <v>-0.02</v>
      </c>
      <c r="CA25" s="162">
        <v>0.04</v>
      </c>
      <c r="CB25" s="162">
        <v>0</v>
      </c>
      <c r="CC25" s="162">
        <v>-0.11</v>
      </c>
      <c r="CD25" s="162">
        <v>-0.03</v>
      </c>
      <c r="CE25" s="162">
        <v>-0.09</v>
      </c>
      <c r="CF25" s="162">
        <v>-0.15</v>
      </c>
      <c r="CG25" s="162">
        <v>-0.12</v>
      </c>
      <c r="CH25" s="162">
        <v>-0.22</v>
      </c>
      <c r="CI25" s="162">
        <v>-0.16</v>
      </c>
      <c r="CJ25" s="162">
        <v>0.01</v>
      </c>
      <c r="CK25" s="162">
        <v>-0.12</v>
      </c>
      <c r="CL25" s="162">
        <v>-0.08</v>
      </c>
      <c r="CM25" s="162">
        <v>0.11</v>
      </c>
      <c r="CN25" s="162">
        <v>0.01</v>
      </c>
    </row>
    <row r="26" spans="1:92" ht="16" customHeight="1" x14ac:dyDescent="0.3">
      <c r="A26" s="158" t="s">
        <v>171</v>
      </c>
      <c r="B26" s="162">
        <v>1.8789144050104355E-2</v>
      </c>
      <c r="C26" s="162">
        <v>-3.2312925170068008E-2</v>
      </c>
      <c r="D26" s="162">
        <v>-9.3720712277413319E-3</v>
      </c>
      <c r="E26" s="162">
        <v>-0.17261904761904773</v>
      </c>
      <c r="F26" s="162">
        <v>-7.2455434157561796E-2</v>
      </c>
      <c r="G26" s="162">
        <v>-0.02</v>
      </c>
      <c r="H26" s="162">
        <v>-0.05</v>
      </c>
      <c r="I26" s="162">
        <v>-0.16393442622950807</v>
      </c>
      <c r="J26" s="162">
        <v>-0.27</v>
      </c>
      <c r="K26" s="162">
        <v>-0.22</v>
      </c>
      <c r="L26" s="162">
        <v>-0.21</v>
      </c>
      <c r="M26" s="162">
        <v>-0.22</v>
      </c>
      <c r="N26" s="162">
        <v>-0.24</v>
      </c>
      <c r="O26" s="162">
        <v>-0.23</v>
      </c>
      <c r="P26" s="162">
        <v>0.04</v>
      </c>
      <c r="Q26" s="162">
        <v>0.44</v>
      </c>
      <c r="R26" s="162">
        <v>0.24</v>
      </c>
      <c r="S26" s="162">
        <v>0.32876712328767138</v>
      </c>
      <c r="T26" s="162">
        <v>0.27380952380952395</v>
      </c>
      <c r="U26" s="162">
        <v>0.27</v>
      </c>
      <c r="V26" s="162">
        <v>0.27</v>
      </c>
      <c r="W26" s="162">
        <v>0.16</v>
      </c>
      <c r="X26" s="162">
        <v>0.08</v>
      </c>
      <c r="Y26" s="162">
        <v>0.11</v>
      </c>
      <c r="Z26" s="162">
        <v>-0.1</v>
      </c>
      <c r="AA26" s="162">
        <v>0.03</v>
      </c>
      <c r="AB26" s="162">
        <v>-0.21046511627906969</v>
      </c>
      <c r="AC26" s="162">
        <v>-5.1115618661257696E-2</v>
      </c>
      <c r="AD26" s="162">
        <v>-0.18300000000000002</v>
      </c>
      <c r="AE26" s="162">
        <v>-0.16</v>
      </c>
      <c r="AF26" s="162">
        <v>-0.16900000000000001</v>
      </c>
      <c r="AG26" s="162">
        <v>3.0534351145038201E-2</v>
      </c>
      <c r="AH26" s="162">
        <v>-0.105421686746988</v>
      </c>
      <c r="AI26" s="162">
        <v>0.19399999999999998</v>
      </c>
      <c r="AJ26" s="162">
        <v>-1.8000000000000002E-2</v>
      </c>
      <c r="AK26" s="162">
        <v>0.33299999999999996</v>
      </c>
      <c r="AL26" s="162">
        <v>-2E-3</v>
      </c>
      <c r="AM26" s="162">
        <v>0.14000000000000001</v>
      </c>
      <c r="AN26" s="162">
        <v>-0.06</v>
      </c>
      <c r="AO26" s="162">
        <v>7.0000000000000007E-2</v>
      </c>
      <c r="AP26" s="162">
        <v>-0.15</v>
      </c>
      <c r="AQ26" s="162">
        <v>-0.01</v>
      </c>
      <c r="AR26" s="162">
        <v>-0.27</v>
      </c>
      <c r="AS26" s="162">
        <v>0.14000000000000001</v>
      </c>
      <c r="AT26" s="162">
        <v>-0.06</v>
      </c>
      <c r="AU26" s="347"/>
      <c r="AV26" s="162">
        <v>0.10522941763820585</v>
      </c>
      <c r="AW26" s="162">
        <v>2.002796204721893E-2</v>
      </c>
      <c r="AX26" s="162">
        <v>5.749781749652938E-2</v>
      </c>
      <c r="AY26" s="162">
        <v>-0.13400035974900582</v>
      </c>
      <c r="AZ26" s="162">
        <v>-1.8640815004081268E-2</v>
      </c>
      <c r="BA26" s="162">
        <v>-0.01</v>
      </c>
      <c r="BB26" s="162">
        <v>-0.01</v>
      </c>
      <c r="BC26" s="162">
        <v>-0.13642704331239713</v>
      </c>
      <c r="BD26" s="162">
        <v>-0.25</v>
      </c>
      <c r="BE26" s="162">
        <v>-0.2</v>
      </c>
      <c r="BF26" s="162">
        <v>-0.24</v>
      </c>
      <c r="BG26" s="162">
        <v>-0.21</v>
      </c>
      <c r="BH26" s="162">
        <v>-0.28000000000000003</v>
      </c>
      <c r="BI26" s="162">
        <v>-0.24</v>
      </c>
      <c r="BJ26" s="162">
        <v>-0.03</v>
      </c>
      <c r="BK26" s="162">
        <v>0.32</v>
      </c>
      <c r="BL26" s="162">
        <v>0.14000000000000001</v>
      </c>
      <c r="BM26" s="162">
        <v>0.29064408194253172</v>
      </c>
      <c r="BN26" s="162">
        <v>0.19343932022178403</v>
      </c>
      <c r="BO26" s="162">
        <v>0.31</v>
      </c>
      <c r="BP26" s="162">
        <v>0.23</v>
      </c>
      <c r="BQ26" s="162">
        <v>0.23</v>
      </c>
      <c r="BR26" s="162">
        <v>0.21</v>
      </c>
      <c r="BS26" s="162">
        <v>0.22</v>
      </c>
      <c r="BT26" s="162">
        <v>0.06</v>
      </c>
      <c r="BU26" s="162">
        <v>0.16</v>
      </c>
      <c r="BV26" s="162">
        <v>-0.11378270632448907</v>
      </c>
      <c r="BW26" s="162">
        <v>6.3432069282177053E-2</v>
      </c>
      <c r="BX26" s="162">
        <v>-0.14000000000000001</v>
      </c>
      <c r="BY26" s="162">
        <v>-0.17</v>
      </c>
      <c r="BZ26" s="162">
        <v>-0.16</v>
      </c>
      <c r="CA26" s="162">
        <v>-0.05</v>
      </c>
      <c r="CB26" s="162">
        <v>-0.12</v>
      </c>
      <c r="CC26" s="162">
        <v>0.13</v>
      </c>
      <c r="CD26" s="162">
        <v>-0.05</v>
      </c>
      <c r="CE26" s="162">
        <v>0.3</v>
      </c>
      <c r="CF26" s="162">
        <v>0</v>
      </c>
      <c r="CG26" s="162">
        <v>0.13</v>
      </c>
      <c r="CH26" s="162">
        <v>-0.08</v>
      </c>
      <c r="CI26" s="162">
        <v>0.05</v>
      </c>
      <c r="CJ26" s="162">
        <v>-0.15</v>
      </c>
      <c r="CK26" s="162">
        <v>-0.02</v>
      </c>
      <c r="CL26" s="162">
        <v>-0.26</v>
      </c>
      <c r="CM26" s="162">
        <v>0.08</v>
      </c>
      <c r="CN26" s="162">
        <v>-0.09</v>
      </c>
    </row>
    <row r="27" spans="1:92" ht="16" customHeight="1" x14ac:dyDescent="0.3">
      <c r="A27" s="157" t="s">
        <v>172</v>
      </c>
      <c r="B27" s="162">
        <v>0.10460251046025106</v>
      </c>
      <c r="C27" s="162">
        <v>-4.3352601156069363E-2</v>
      </c>
      <c r="D27" s="162">
        <v>1.7094017094017096E-2</v>
      </c>
      <c r="E27" s="162">
        <v>4.0000000000000036E-2</v>
      </c>
      <c r="F27" s="162">
        <v>2.6395939086294357E-2</v>
      </c>
      <c r="G27" s="162">
        <v>0.08</v>
      </c>
      <c r="H27" s="162">
        <v>0.05</v>
      </c>
      <c r="I27" s="162">
        <v>-0.18181818181818171</v>
      </c>
      <c r="J27" s="162">
        <v>-0.27</v>
      </c>
      <c r="K27" s="162">
        <v>-0.23</v>
      </c>
      <c r="L27" s="162">
        <v>-0.42</v>
      </c>
      <c r="M27" s="162">
        <v>-0.31</v>
      </c>
      <c r="N27" s="162">
        <v>-0.31</v>
      </c>
      <c r="O27" s="162">
        <v>-0.31</v>
      </c>
      <c r="P27" s="162">
        <v>0.03</v>
      </c>
      <c r="Q27" s="162">
        <v>0.38</v>
      </c>
      <c r="R27" s="162">
        <v>0.21</v>
      </c>
      <c r="S27" s="162">
        <v>0.6</v>
      </c>
      <c r="T27" s="162">
        <v>0.34626436781609188</v>
      </c>
      <c r="U27" s="162">
        <v>0.34</v>
      </c>
      <c r="V27" s="162">
        <v>0.35</v>
      </c>
      <c r="W27" s="162">
        <v>0.28999999999999998</v>
      </c>
      <c r="X27" s="162">
        <v>0.38</v>
      </c>
      <c r="Y27" s="162">
        <v>0.34</v>
      </c>
      <c r="Z27" s="162">
        <v>-0.27</v>
      </c>
      <c r="AA27" s="162">
        <v>0.09</v>
      </c>
      <c r="AB27" s="162">
        <v>-0.47003994673768307</v>
      </c>
      <c r="AC27" s="162">
        <v>-0.15817535545023692</v>
      </c>
      <c r="AD27" s="162">
        <v>-0.52800000000000002</v>
      </c>
      <c r="AE27" s="162">
        <v>-0.60399999999999998</v>
      </c>
      <c r="AF27" s="162">
        <v>-0.56999999999999995</v>
      </c>
      <c r="AG27" s="162">
        <v>-0.25714285714285701</v>
      </c>
      <c r="AH27" s="162">
        <v>-0.48778103616813301</v>
      </c>
      <c r="AI27" s="162">
        <v>-0.22399999999999998</v>
      </c>
      <c r="AJ27" s="162">
        <v>-0.41399999999999998</v>
      </c>
      <c r="AK27" s="162">
        <v>0.14699999999999999</v>
      </c>
      <c r="AL27" s="162">
        <v>6.7000000000000004E-2</v>
      </c>
      <c r="AM27" s="162">
        <v>9.8000000000000004E-2</v>
      </c>
      <c r="AN27" s="162">
        <v>-0.03</v>
      </c>
      <c r="AO27" s="162">
        <v>0.05</v>
      </c>
      <c r="AP27" s="162">
        <v>0.18</v>
      </c>
      <c r="AQ27" s="162">
        <v>0.1</v>
      </c>
      <c r="AR27" s="162">
        <v>0.15</v>
      </c>
      <c r="AS27" s="162">
        <v>0.23</v>
      </c>
      <c r="AT27" s="162">
        <v>0.2</v>
      </c>
      <c r="AU27" s="347"/>
      <c r="AV27" s="162">
        <v>0.19206355756468516</v>
      </c>
      <c r="AW27" s="162">
        <v>1.5941575279357943E-2</v>
      </c>
      <c r="AX27" s="162">
        <v>8.643088923708013E-2</v>
      </c>
      <c r="AY27" s="162">
        <v>9.5892905329917635E-2</v>
      </c>
      <c r="AZ27" s="162">
        <v>9.0368514182245632E-2</v>
      </c>
      <c r="BA27" s="162">
        <v>0.1</v>
      </c>
      <c r="BB27" s="162">
        <v>0.09</v>
      </c>
      <c r="BC27" s="162">
        <v>-0.1572772182082755</v>
      </c>
      <c r="BD27" s="162">
        <v>-0.25</v>
      </c>
      <c r="BE27" s="162">
        <v>-0.21</v>
      </c>
      <c r="BF27" s="162">
        <v>-0.44</v>
      </c>
      <c r="BG27" s="162">
        <v>-0.31</v>
      </c>
      <c r="BH27" s="162">
        <v>-0.35</v>
      </c>
      <c r="BI27" s="162">
        <v>-0.33</v>
      </c>
      <c r="BJ27" s="162">
        <v>-0.05</v>
      </c>
      <c r="BK27" s="162">
        <v>0.24</v>
      </c>
      <c r="BL27" s="162">
        <v>0.1</v>
      </c>
      <c r="BM27" s="162">
        <v>0.56399506311587111</v>
      </c>
      <c r="BN27" s="162">
        <v>0.25624985191278399</v>
      </c>
      <c r="BO27" s="162">
        <v>0.4</v>
      </c>
      <c r="BP27" s="162">
        <v>0.32</v>
      </c>
      <c r="BQ27" s="162">
        <v>0.38</v>
      </c>
      <c r="BR27" s="162">
        <v>0.56000000000000005</v>
      </c>
      <c r="BS27" s="162">
        <v>0.49</v>
      </c>
      <c r="BT27" s="162">
        <v>-0.14000000000000001</v>
      </c>
      <c r="BU27" s="162">
        <v>0.23</v>
      </c>
      <c r="BV27" s="162">
        <v>-0.41165159465954043</v>
      </c>
      <c r="BW27" s="162">
        <v>-6.313126270218386E-2</v>
      </c>
      <c r="BX27" s="162">
        <v>-0.5</v>
      </c>
      <c r="BY27" s="162">
        <v>-0.61</v>
      </c>
      <c r="BZ27" s="162">
        <v>-0.56999999999999995</v>
      </c>
      <c r="CA27" s="162">
        <v>-0.32</v>
      </c>
      <c r="CB27" s="162">
        <v>-0.49</v>
      </c>
      <c r="CC27" s="162">
        <v>-0.26</v>
      </c>
      <c r="CD27" s="162">
        <v>-0.43</v>
      </c>
      <c r="CE27" s="162">
        <v>0.12</v>
      </c>
      <c r="CF27" s="162">
        <v>7.0000000000000007E-2</v>
      </c>
      <c r="CG27" s="162">
        <v>0.09</v>
      </c>
      <c r="CH27" s="162">
        <v>-0.05</v>
      </c>
      <c r="CI27" s="162">
        <v>0.03</v>
      </c>
      <c r="CJ27" s="162">
        <v>0.2</v>
      </c>
      <c r="CK27" s="162">
        <v>0.1</v>
      </c>
      <c r="CL27" s="162">
        <v>0.17</v>
      </c>
      <c r="CM27" s="162">
        <v>0.16</v>
      </c>
      <c r="CN27" s="162">
        <v>0.17</v>
      </c>
    </row>
    <row r="28" spans="1:92" ht="16" customHeight="1" x14ac:dyDescent="0.3">
      <c r="A28" s="157" t="s">
        <v>173</v>
      </c>
      <c r="B28" s="162">
        <v>5.1490514905149012E-2</v>
      </c>
      <c r="C28" s="162">
        <v>-7.0093457943924574E-3</v>
      </c>
      <c r="D28" s="162">
        <v>2.0075282308657575E-2</v>
      </c>
      <c r="E28" s="162">
        <v>-8.5778781038374816E-2</v>
      </c>
      <c r="F28" s="162">
        <v>-1.7741935483870992E-2</v>
      </c>
      <c r="G28" s="162">
        <v>0.04</v>
      </c>
      <c r="H28" s="162">
        <v>0</v>
      </c>
      <c r="I28" s="162">
        <v>3.6082474226804093E-2</v>
      </c>
      <c r="J28" s="162">
        <v>-0.14000000000000001</v>
      </c>
      <c r="K28" s="162">
        <v>-0.06</v>
      </c>
      <c r="L28" s="162">
        <v>-7.0000000000000007E-2</v>
      </c>
      <c r="M28" s="162">
        <v>-0.06</v>
      </c>
      <c r="N28" s="162">
        <v>-0.14000000000000001</v>
      </c>
      <c r="O28" s="162">
        <v>-0.09</v>
      </c>
      <c r="P28" s="162">
        <v>0.11</v>
      </c>
      <c r="Q28" s="162">
        <v>0.24</v>
      </c>
      <c r="R28" s="162">
        <v>0.17</v>
      </c>
      <c r="S28" s="162">
        <v>0.14588859416445621</v>
      </c>
      <c r="T28" s="162">
        <v>0.16346153846153846</v>
      </c>
      <c r="U28" s="162">
        <v>0.02</v>
      </c>
      <c r="V28" s="162">
        <v>0.12</v>
      </c>
      <c r="W28" s="162">
        <v>-0.02</v>
      </c>
      <c r="X28" s="162">
        <v>-0.04</v>
      </c>
      <c r="Y28" s="162">
        <v>-0.03</v>
      </c>
      <c r="Z28" s="162">
        <v>-0.08</v>
      </c>
      <c r="AA28" s="162">
        <v>-0.05</v>
      </c>
      <c r="AB28" s="162">
        <v>-0.12283737024221467</v>
      </c>
      <c r="AC28" s="162">
        <v>-6.9146149816658162E-2</v>
      </c>
      <c r="AD28" s="162">
        <v>-3.4000000000000002E-2</v>
      </c>
      <c r="AE28" s="162">
        <v>-3.9E-2</v>
      </c>
      <c r="AF28" s="162">
        <v>-3.7999999999999999E-2</v>
      </c>
      <c r="AG28" s="162">
        <v>-1.51133501259446E-2</v>
      </c>
      <c r="AH28" s="162">
        <v>-3.1520882584712397E-2</v>
      </c>
      <c r="AI28" s="162">
        <v>4.0000000000000001E-3</v>
      </c>
      <c r="AJ28" s="162">
        <v>-0.02</v>
      </c>
      <c r="AK28" s="162">
        <v>3.3000000000000002E-2</v>
      </c>
      <c r="AL28" s="162">
        <v>-2.8999999999999998E-2</v>
      </c>
      <c r="AM28" s="162">
        <v>0</v>
      </c>
      <c r="AN28" s="162">
        <v>7.0000000000000007E-2</v>
      </c>
      <c r="AO28" s="162">
        <v>0.03</v>
      </c>
      <c r="AP28" s="162">
        <v>0.01</v>
      </c>
      <c r="AQ28" s="162">
        <v>0.02</v>
      </c>
      <c r="AR28" s="162">
        <v>-0.03</v>
      </c>
      <c r="AS28" s="162">
        <v>0.1</v>
      </c>
      <c r="AT28" s="162">
        <v>0.03</v>
      </c>
      <c r="AU28" s="347"/>
      <c r="AV28" s="162">
        <v>0.13683096380771481</v>
      </c>
      <c r="AW28" s="162">
        <v>5.1825489030606235E-2</v>
      </c>
      <c r="AX28" s="162">
        <v>9.0486079423784685E-2</v>
      </c>
      <c r="AY28" s="162">
        <v>-3.3830268237410595E-2</v>
      </c>
      <c r="AZ28" s="162">
        <v>4.4730561217313995E-2</v>
      </c>
      <c r="BA28" s="162">
        <v>0.05</v>
      </c>
      <c r="BB28" s="162">
        <v>0.05</v>
      </c>
      <c r="BC28" s="162">
        <v>6.2478098776333105E-2</v>
      </c>
      <c r="BD28" s="162">
        <v>-0.11</v>
      </c>
      <c r="BE28" s="162">
        <v>-0.03</v>
      </c>
      <c r="BF28" s="162">
        <v>-0.11</v>
      </c>
      <c r="BG28" s="162">
        <v>-0.06</v>
      </c>
      <c r="BH28" s="162">
        <v>-0.18</v>
      </c>
      <c r="BI28" s="162">
        <v>-0.1</v>
      </c>
      <c r="BJ28" s="162">
        <v>0.02</v>
      </c>
      <c r="BK28" s="162">
        <v>0.12</v>
      </c>
      <c r="BL28" s="162">
        <v>7.0000000000000007E-2</v>
      </c>
      <c r="BM28" s="162">
        <v>9.9428978107474433E-2</v>
      </c>
      <c r="BN28" s="162">
        <v>7.7123512242486494E-2</v>
      </c>
      <c r="BO28" s="162">
        <v>0.05</v>
      </c>
      <c r="BP28" s="162">
        <v>7.0000000000000007E-2</v>
      </c>
      <c r="BQ28" s="162">
        <v>0.04</v>
      </c>
      <c r="BR28" s="162">
        <v>0.08</v>
      </c>
      <c r="BS28" s="162">
        <v>0.06</v>
      </c>
      <c r="BT28" s="162">
        <v>0.08</v>
      </c>
      <c r="BU28" s="162">
        <v>7.0000000000000007E-2</v>
      </c>
      <c r="BV28" s="162">
        <v>-9.168028287206767E-3</v>
      </c>
      <c r="BW28" s="162">
        <v>4.5726867107809925E-2</v>
      </c>
      <c r="BX28" s="162">
        <v>0.04</v>
      </c>
      <c r="BY28" s="162">
        <v>-0.04</v>
      </c>
      <c r="BZ28" s="162">
        <v>0</v>
      </c>
      <c r="CA28" s="162">
        <v>-0.08</v>
      </c>
      <c r="CB28" s="162">
        <v>-0.03</v>
      </c>
      <c r="CC28" s="162">
        <v>-0.05</v>
      </c>
      <c r="CD28" s="162">
        <v>-0.04</v>
      </c>
      <c r="CE28" s="162">
        <v>0.01</v>
      </c>
      <c r="CF28" s="162">
        <v>-0.03</v>
      </c>
      <c r="CG28" s="162">
        <v>-0.01</v>
      </c>
      <c r="CH28" s="162">
        <v>0.05</v>
      </c>
      <c r="CI28" s="162">
        <v>0.01</v>
      </c>
      <c r="CJ28" s="162">
        <v>0</v>
      </c>
      <c r="CK28" s="162">
        <v>0.01</v>
      </c>
      <c r="CL28" s="162">
        <v>-0.01</v>
      </c>
      <c r="CM28" s="162">
        <v>0.03</v>
      </c>
      <c r="CN28" s="162">
        <v>0.01</v>
      </c>
    </row>
    <row r="29" spans="1:92" ht="16" customHeight="1" x14ac:dyDescent="0.3">
      <c r="A29" s="297" t="s">
        <v>174</v>
      </c>
      <c r="B29" s="155">
        <v>0.12553582363747667</v>
      </c>
      <c r="C29" s="155">
        <v>3.1547320981472268E-2</v>
      </c>
      <c r="D29" s="155">
        <v>7.3829201101928574E-2</v>
      </c>
      <c r="E29" s="155">
        <v>-1.1347517730496481E-2</v>
      </c>
      <c r="F29" s="155">
        <v>4.2471714534377682E-2</v>
      </c>
      <c r="G29" s="155">
        <v>0.05</v>
      </c>
      <c r="H29" s="155">
        <v>0.05</v>
      </c>
      <c r="I29" s="155">
        <v>2.0130576713819306E-2</v>
      </c>
      <c r="J29" s="155">
        <v>-0.1</v>
      </c>
      <c r="K29" s="155">
        <v>-0.04</v>
      </c>
      <c r="L29" s="155">
        <v>-0.04</v>
      </c>
      <c r="M29" s="155">
        <v>-0.04</v>
      </c>
      <c r="N29" s="155">
        <v>-0.11</v>
      </c>
      <c r="O29" s="155">
        <v>-7.0000000000000007E-2</v>
      </c>
      <c r="P29" s="155">
        <v>0.03</v>
      </c>
      <c r="Q29" s="155">
        <v>0.24</v>
      </c>
      <c r="R29" s="155">
        <v>0.13</v>
      </c>
      <c r="S29" s="155">
        <v>0.15676485272091878</v>
      </c>
      <c r="T29" s="155">
        <v>0.14248297537978002</v>
      </c>
      <c r="U29" s="155">
        <v>0.1</v>
      </c>
      <c r="V29" s="155">
        <v>0.13</v>
      </c>
      <c r="W29" s="155">
        <v>0.12</v>
      </c>
      <c r="X29" s="155">
        <v>0.08</v>
      </c>
      <c r="Y29" s="155">
        <v>0.1</v>
      </c>
      <c r="Z29" s="155">
        <v>-0.1</v>
      </c>
      <c r="AA29" s="155">
        <v>0.03</v>
      </c>
      <c r="AB29" s="155">
        <v>-0.20887647423960276</v>
      </c>
      <c r="AC29" s="155">
        <v>-5.0281618023553645E-2</v>
      </c>
      <c r="AD29" s="155">
        <v>-0.151</v>
      </c>
      <c r="AE29" s="155">
        <v>-0.16300000000000001</v>
      </c>
      <c r="AF29" s="155">
        <v>-0.157</v>
      </c>
      <c r="AG29" s="155">
        <v>2.1603456553048499E-2</v>
      </c>
      <c r="AH29" s="155">
        <v>-0.10188903763201</v>
      </c>
      <c r="AI29" s="155">
        <v>-3.0000000000000001E-3</v>
      </c>
      <c r="AJ29" s="155">
        <v>-7.400000000000001E-2</v>
      </c>
      <c r="AK29" s="155">
        <v>0.06</v>
      </c>
      <c r="AL29" s="155">
        <v>-6.9000000000000006E-2</v>
      </c>
      <c r="AM29" s="155">
        <v>-9.0000000000000011E-3</v>
      </c>
      <c r="AN29" s="155">
        <v>-0.1</v>
      </c>
      <c r="AO29" s="155">
        <v>-0.04</v>
      </c>
      <c r="AP29" s="155">
        <v>-0.02</v>
      </c>
      <c r="AQ29" s="155">
        <v>-0.04</v>
      </c>
      <c r="AR29" s="155">
        <v>-0.11</v>
      </c>
      <c r="AS29" s="155">
        <v>0.15</v>
      </c>
      <c r="AT29" s="155">
        <v>0.02</v>
      </c>
      <c r="AU29" s="347"/>
      <c r="AV29" s="155">
        <v>0.21856936186403469</v>
      </c>
      <c r="AW29" s="155">
        <v>9.300842203104169E-2</v>
      </c>
      <c r="AX29" s="155">
        <v>0.14845906050015203</v>
      </c>
      <c r="AY29" s="155">
        <v>3.9323002977047834E-2</v>
      </c>
      <c r="AZ29" s="155">
        <v>0.10710283993554852</v>
      </c>
      <c r="BA29" s="155">
        <v>7.0000000000000007E-2</v>
      </c>
      <c r="BB29" s="155">
        <v>0.09</v>
      </c>
      <c r="BC29" s="155">
        <v>4.9340475712409078E-2</v>
      </c>
      <c r="BD29" s="155">
        <v>-0.08</v>
      </c>
      <c r="BE29" s="155">
        <v>-0.02</v>
      </c>
      <c r="BF29" s="155">
        <v>-0.08</v>
      </c>
      <c r="BG29" s="155">
        <v>-0.04</v>
      </c>
      <c r="BH29" s="155">
        <v>-0.16</v>
      </c>
      <c r="BI29" s="155">
        <v>-0.08</v>
      </c>
      <c r="BJ29" s="155">
        <v>-0.05</v>
      </c>
      <c r="BK29" s="155">
        <v>0.13</v>
      </c>
      <c r="BL29" s="155">
        <v>0.04</v>
      </c>
      <c r="BM29" s="155">
        <v>0.12571420102831052</v>
      </c>
      <c r="BN29" s="155">
        <v>6.7691687058494973E-2</v>
      </c>
      <c r="BO29" s="155">
        <v>0.14000000000000001</v>
      </c>
      <c r="BP29" s="155">
        <v>0.09</v>
      </c>
      <c r="BQ29" s="155">
        <v>0.19</v>
      </c>
      <c r="BR29" s="155">
        <v>0.22</v>
      </c>
      <c r="BS29" s="155">
        <v>0.21</v>
      </c>
      <c r="BT29" s="155">
        <v>0.06</v>
      </c>
      <c r="BU29" s="155">
        <v>0.15</v>
      </c>
      <c r="BV29" s="155">
        <v>-0.10890513227269764</v>
      </c>
      <c r="BW29" s="155">
        <v>6.5401546455143234E-2</v>
      </c>
      <c r="BX29" s="155">
        <v>-0.1</v>
      </c>
      <c r="BY29" s="155">
        <v>-0.17</v>
      </c>
      <c r="BZ29" s="155">
        <v>-0.14000000000000001</v>
      </c>
      <c r="CA29" s="155">
        <v>-0.05</v>
      </c>
      <c r="CB29" s="155">
        <v>-0.11</v>
      </c>
      <c r="CC29" s="155">
        <v>-0.06</v>
      </c>
      <c r="CD29" s="155">
        <v>-0.1</v>
      </c>
      <c r="CE29" s="155">
        <v>0.03</v>
      </c>
      <c r="CF29" s="155">
        <v>-7.0000000000000007E-2</v>
      </c>
      <c r="CG29" s="155">
        <v>-0.02</v>
      </c>
      <c r="CH29" s="155">
        <v>-0.12</v>
      </c>
      <c r="CI29" s="155">
        <v>-0.05</v>
      </c>
      <c r="CJ29" s="155">
        <v>-0.02</v>
      </c>
      <c r="CK29" s="155">
        <v>-0.04</v>
      </c>
      <c r="CL29" s="155">
        <v>-0.09</v>
      </c>
      <c r="CM29" s="155">
        <v>0.09</v>
      </c>
      <c r="CN29" s="155">
        <v>0</v>
      </c>
    </row>
    <row r="30" spans="1:92" ht="16" customHeight="1" x14ac:dyDescent="0.3">
      <c r="A30" s="228" t="s">
        <v>175</v>
      </c>
      <c r="B30" s="348">
        <v>-0.59041394335511976</v>
      </c>
      <c r="C30" s="348">
        <v>0.51655629139072845</v>
      </c>
      <c r="D30" s="348">
        <v>-0.31639344262295077</v>
      </c>
      <c r="E30" s="348">
        <v>0.71428571428571441</v>
      </c>
      <c r="F30" s="348">
        <v>-0.10863874345549733</v>
      </c>
      <c r="G30" s="348">
        <v>0.17</v>
      </c>
      <c r="H30" s="348">
        <v>-0.02</v>
      </c>
      <c r="I30" s="348">
        <v>0.19680851063829799</v>
      </c>
      <c r="J30" s="348">
        <v>-0.12</v>
      </c>
      <c r="K30" s="348">
        <v>0.02</v>
      </c>
      <c r="L30" s="348">
        <v>-0.13</v>
      </c>
      <c r="M30" s="348">
        <v>-0.04</v>
      </c>
      <c r="N30" s="348">
        <v>-0.14000000000000001</v>
      </c>
      <c r="O30" s="348">
        <v>-0.08</v>
      </c>
      <c r="P30" s="348">
        <v>0.37</v>
      </c>
      <c r="Q30" s="348">
        <v>0.71</v>
      </c>
      <c r="R30" s="348">
        <v>0.53</v>
      </c>
      <c r="S30" s="348">
        <v>0.6200873362445416</v>
      </c>
      <c r="T30" s="348">
        <v>0.56250000000000011</v>
      </c>
      <c r="U30" s="348">
        <v>-0.04</v>
      </c>
      <c r="V30" s="348">
        <v>0.35</v>
      </c>
      <c r="W30" s="348">
        <v>-0.28000000000000003</v>
      </c>
      <c r="X30" s="348">
        <v>-0.33</v>
      </c>
      <c r="Y30" s="348">
        <v>-0.3</v>
      </c>
      <c r="Z30" s="348">
        <v>-0.36</v>
      </c>
      <c r="AA30" s="348">
        <v>-0.32</v>
      </c>
      <c r="AB30" s="348">
        <v>-1.7595307917888603E-2</v>
      </c>
      <c r="AC30" s="348">
        <v>-0.24816983894582717</v>
      </c>
      <c r="AD30" s="296">
        <v>0</v>
      </c>
      <c r="AE30" s="296">
        <v>0.36</v>
      </c>
      <c r="AF30" s="296">
        <v>0.189</v>
      </c>
      <c r="AG30" s="296">
        <v>0.227848101265823</v>
      </c>
      <c r="AH30" s="296">
        <v>0.20057720057720099</v>
      </c>
      <c r="AI30" s="296">
        <v>-4.2000000000000003E-2</v>
      </c>
      <c r="AJ30" s="296">
        <v>0.122</v>
      </c>
      <c r="AK30" s="296">
        <v>0.27800000000000002</v>
      </c>
      <c r="AL30" s="296">
        <v>-0.113</v>
      </c>
      <c r="AM30" s="296">
        <v>4.5999999999999999E-2</v>
      </c>
      <c r="AN30" s="296">
        <v>-0.01</v>
      </c>
      <c r="AO30" s="296">
        <v>0.03</v>
      </c>
      <c r="AP30" s="296">
        <v>0.25</v>
      </c>
      <c r="AQ30" s="296">
        <v>0.09</v>
      </c>
      <c r="AR30" s="296">
        <v>0.14000000000000001</v>
      </c>
      <c r="AS30" s="296">
        <v>0.28000000000000003</v>
      </c>
      <c r="AT30" s="296">
        <v>0.21</v>
      </c>
      <c r="AU30" s="347"/>
      <c r="AV30" s="348">
        <v>-0.55809358432149658</v>
      </c>
      <c r="AW30" s="348">
        <v>0.63413086387991091</v>
      </c>
      <c r="AX30" s="348">
        <v>-0.26108222081946492</v>
      </c>
      <c r="AY30" s="348">
        <v>0.79159852463971725</v>
      </c>
      <c r="AZ30" s="348">
        <v>-3.8527099931043376E-2</v>
      </c>
      <c r="BA30" s="348">
        <v>0.18</v>
      </c>
      <c r="BB30" s="348">
        <v>0.03</v>
      </c>
      <c r="BC30" s="348">
        <v>0.226637471231596</v>
      </c>
      <c r="BD30" s="348">
        <v>-0.08</v>
      </c>
      <c r="BE30" s="348">
        <v>0.06</v>
      </c>
      <c r="BF30" s="348">
        <v>-0.15</v>
      </c>
      <c r="BG30" s="348">
        <v>-0.02</v>
      </c>
      <c r="BH30" s="348">
        <v>-0.17</v>
      </c>
      <c r="BI30" s="348">
        <v>-0.08</v>
      </c>
      <c r="BJ30" s="348">
        <v>0.28999999999999998</v>
      </c>
      <c r="BK30" s="348">
        <v>0.56000000000000005</v>
      </c>
      <c r="BL30" s="348">
        <v>0.42</v>
      </c>
      <c r="BM30" s="348">
        <v>0.56215892271673318</v>
      </c>
      <c r="BN30" s="348">
        <v>0.46652613786029434</v>
      </c>
      <c r="BO30" s="348">
        <v>-0.03</v>
      </c>
      <c r="BP30" s="348">
        <v>0.3</v>
      </c>
      <c r="BQ30" s="348">
        <v>-0.24</v>
      </c>
      <c r="BR30" s="348">
        <v>-0.25</v>
      </c>
      <c r="BS30" s="348">
        <v>-0.24</v>
      </c>
      <c r="BT30" s="348">
        <v>-0.25</v>
      </c>
      <c r="BU30" s="348">
        <v>-0.25</v>
      </c>
      <c r="BV30" s="348">
        <v>0.10548906409851448</v>
      </c>
      <c r="BW30" s="348">
        <v>-0.15608168241748485</v>
      </c>
      <c r="BX30" s="296">
        <v>7.0000000000000007E-2</v>
      </c>
      <c r="BY30" s="296">
        <v>0.34</v>
      </c>
      <c r="BZ30" s="296">
        <v>0.21</v>
      </c>
      <c r="CA30" s="296">
        <v>0.13</v>
      </c>
      <c r="CB30" s="296">
        <v>0.18</v>
      </c>
      <c r="CC30" s="296">
        <v>-0.09</v>
      </c>
      <c r="CD30" s="296">
        <v>0.09</v>
      </c>
      <c r="CE30" s="296">
        <v>0.24</v>
      </c>
      <c r="CF30" s="296">
        <v>-0.11</v>
      </c>
      <c r="CG30" s="296">
        <v>0.03</v>
      </c>
      <c r="CH30" s="296">
        <v>-0.03</v>
      </c>
      <c r="CI30" s="296">
        <v>0.01</v>
      </c>
      <c r="CJ30" s="296">
        <v>0.24</v>
      </c>
      <c r="CK30" s="296">
        <v>0.08</v>
      </c>
      <c r="CL30" s="296">
        <v>0.16</v>
      </c>
      <c r="CM30" s="296">
        <v>0.22</v>
      </c>
      <c r="CN30" s="296">
        <v>0.19</v>
      </c>
    </row>
    <row r="31" spans="1:92" s="46" customFormat="1" ht="16" customHeight="1" x14ac:dyDescent="0.3">
      <c r="A31" s="229" t="s">
        <v>176</v>
      </c>
      <c r="B31" s="349">
        <v>-3.1548757170172061E-2</v>
      </c>
      <c r="C31" s="349">
        <v>6.5642458100558632E-2</v>
      </c>
      <c r="D31" s="349">
        <v>1.7688679245283018E-2</v>
      </c>
      <c r="E31" s="349">
        <v>3.790215954164828E-2</v>
      </c>
      <c r="F31" s="349">
        <v>2.4734982332155514E-2</v>
      </c>
      <c r="G31" s="349">
        <v>0.06</v>
      </c>
      <c r="H31" s="349">
        <v>0.04</v>
      </c>
      <c r="I31" s="349">
        <v>3.6525172754195485E-2</v>
      </c>
      <c r="J31" s="349">
        <v>-0.1</v>
      </c>
      <c r="K31" s="349">
        <v>-0.04</v>
      </c>
      <c r="L31" s="349">
        <v>-0.05</v>
      </c>
      <c r="M31" s="349">
        <v>-0.04</v>
      </c>
      <c r="N31" s="349">
        <v>-0.11</v>
      </c>
      <c r="O31" s="349">
        <v>-7.0000000000000007E-2</v>
      </c>
      <c r="P31" s="349">
        <v>7.0000000000000007E-2</v>
      </c>
      <c r="Q31" s="349">
        <v>0.28999999999999998</v>
      </c>
      <c r="R31" s="349">
        <v>0.18</v>
      </c>
      <c r="S31" s="349">
        <v>0.20430107526881733</v>
      </c>
      <c r="T31" s="349">
        <v>0.18564938116872923</v>
      </c>
      <c r="U31" s="349">
        <v>0.08</v>
      </c>
      <c r="V31" s="349">
        <v>0.15</v>
      </c>
      <c r="W31" s="349">
        <v>0.06</v>
      </c>
      <c r="X31" s="349">
        <v>0.03</v>
      </c>
      <c r="Y31" s="349">
        <v>0.04</v>
      </c>
      <c r="Z31" s="349">
        <v>-0.14000000000000001</v>
      </c>
      <c r="AA31" s="349">
        <v>-0.02</v>
      </c>
      <c r="AB31" s="349">
        <v>-0.1905697445972496</v>
      </c>
      <c r="AC31" s="349">
        <v>-7.45665259186057E-2</v>
      </c>
      <c r="AD31" s="253">
        <v>-0.13699999999999998</v>
      </c>
      <c r="AE31" s="253">
        <v>-0.11799999999999999</v>
      </c>
      <c r="AF31" s="253">
        <v>-0.126</v>
      </c>
      <c r="AG31" s="253">
        <v>4.2672413793103499E-2</v>
      </c>
      <c r="AH31" s="253">
        <v>-7.3624595469255705E-2</v>
      </c>
      <c r="AI31" s="253">
        <v>-6.9999999999999993E-3</v>
      </c>
      <c r="AJ31" s="253">
        <v>-0.05</v>
      </c>
      <c r="AK31" s="253">
        <v>8.4000000000000005E-2</v>
      </c>
      <c r="AL31" s="253">
        <v>-7.4999999999999997E-2</v>
      </c>
      <c r="AM31" s="253">
        <v>-2E-3</v>
      </c>
      <c r="AN31" s="253">
        <v>-0.09</v>
      </c>
      <c r="AO31" s="253">
        <v>-0.03</v>
      </c>
      <c r="AP31" s="253">
        <v>0.01</v>
      </c>
      <c r="AQ31" s="253">
        <v>-0.02</v>
      </c>
      <c r="AR31" s="253">
        <v>-0.08</v>
      </c>
      <c r="AS31" s="253">
        <v>0.17</v>
      </c>
      <c r="AT31" s="253">
        <v>0.05</v>
      </c>
      <c r="AU31" s="350"/>
      <c r="AV31" s="349">
        <v>4.8847608638740929E-2</v>
      </c>
      <c r="AW31" s="349">
        <v>0.13020291351746943</v>
      </c>
      <c r="AX31" s="349">
        <v>9.0717361768129168E-2</v>
      </c>
      <c r="AY31" s="349">
        <v>8.9995669020351457E-2</v>
      </c>
      <c r="AZ31" s="349">
        <v>9.0457728339363122E-2</v>
      </c>
      <c r="BA31" s="349">
        <v>0.08</v>
      </c>
      <c r="BB31" s="349">
        <v>0.09</v>
      </c>
      <c r="BC31" s="349">
        <v>6.5643207542554372E-2</v>
      </c>
      <c r="BD31" s="349">
        <v>-0.08</v>
      </c>
      <c r="BE31" s="349">
        <v>-0.01</v>
      </c>
      <c r="BF31" s="349">
        <v>-0.09</v>
      </c>
      <c r="BG31" s="349">
        <v>-0.04</v>
      </c>
      <c r="BH31" s="349">
        <v>-0.16</v>
      </c>
      <c r="BI31" s="349">
        <v>-0.08</v>
      </c>
      <c r="BJ31" s="349">
        <v>-0.01</v>
      </c>
      <c r="BK31" s="349">
        <v>0.17</v>
      </c>
      <c r="BL31" s="349">
        <v>0.08</v>
      </c>
      <c r="BM31" s="349">
        <v>0.17084512449769418</v>
      </c>
      <c r="BN31" s="349">
        <v>0.10837631136769087</v>
      </c>
      <c r="BO31" s="349">
        <v>0.12</v>
      </c>
      <c r="BP31" s="349">
        <v>0.11</v>
      </c>
      <c r="BQ31" s="349">
        <v>0.13</v>
      </c>
      <c r="BR31" s="349">
        <v>0.16</v>
      </c>
      <c r="BS31" s="349">
        <v>0.15</v>
      </c>
      <c r="BT31" s="349">
        <v>0.02</v>
      </c>
      <c r="BU31" s="349">
        <v>0.1</v>
      </c>
      <c r="BV31" s="349">
        <v>-8.8387381617184416E-2</v>
      </c>
      <c r="BW31" s="349">
        <v>3.8121272491257074E-2</v>
      </c>
      <c r="BX31" s="253">
        <v>-0.08</v>
      </c>
      <c r="BY31" s="253">
        <v>-0.13</v>
      </c>
      <c r="BZ31" s="253">
        <v>-0.11</v>
      </c>
      <c r="CA31" s="253">
        <v>-0.04</v>
      </c>
      <c r="CB31" s="253">
        <v>-0.08</v>
      </c>
      <c r="CC31" s="253">
        <v>-0.06</v>
      </c>
      <c r="CD31" s="253">
        <v>-0.08</v>
      </c>
      <c r="CE31" s="253">
        <v>0.06</v>
      </c>
      <c r="CF31" s="253">
        <v>-7.0000000000000007E-2</v>
      </c>
      <c r="CG31" s="253">
        <v>-0.01</v>
      </c>
      <c r="CH31" s="253">
        <v>-0.11</v>
      </c>
      <c r="CI31" s="253">
        <v>-0.05</v>
      </c>
      <c r="CJ31" s="253">
        <v>0.01</v>
      </c>
      <c r="CK31" s="253">
        <v>-0.03</v>
      </c>
      <c r="CL31" s="253">
        <v>-0.06</v>
      </c>
      <c r="CM31" s="253">
        <v>0.11</v>
      </c>
      <c r="CN31" s="253">
        <v>0.02</v>
      </c>
    </row>
    <row r="32" spans="1:92" ht="16" customHeight="1" x14ac:dyDescent="0.3">
      <c r="A32" s="160" t="s">
        <v>65</v>
      </c>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347"/>
      <c r="AV32" s="155"/>
      <c r="AW32" s="155"/>
      <c r="AX32" s="155"/>
      <c r="AY32" s="155"/>
      <c r="AZ32" s="155"/>
      <c r="BA32" s="155"/>
      <c r="BB32" s="155"/>
      <c r="BC32" s="155"/>
      <c r="BD32" s="155"/>
      <c r="BE32" s="155"/>
      <c r="BF32" s="155"/>
      <c r="BG32" s="155"/>
      <c r="BH32" s="155"/>
      <c r="BI32" s="155"/>
      <c r="BJ32" s="155"/>
      <c r="BK32" s="155"/>
      <c r="BL32" s="155"/>
      <c r="BM32" s="155"/>
      <c r="BN32" s="155"/>
      <c r="BO32" s="155"/>
      <c r="BP32" s="155"/>
      <c r="BQ32" s="155"/>
      <c r="BR32" s="155"/>
      <c r="BS32" s="155"/>
      <c r="BT32" s="155"/>
      <c r="BU32" s="155"/>
      <c r="BV32" s="155"/>
      <c r="BW32" s="155"/>
      <c r="BX32" s="155"/>
      <c r="BY32" s="155"/>
      <c r="BZ32" s="155"/>
      <c r="CA32" s="155"/>
      <c r="CB32" s="155"/>
      <c r="CC32" s="155"/>
      <c r="CD32" s="155"/>
      <c r="CE32" s="155"/>
      <c r="CF32" s="155"/>
      <c r="CG32" s="155"/>
      <c r="CH32" s="155"/>
      <c r="CI32" s="155"/>
      <c r="CJ32" s="155"/>
      <c r="CK32" s="155"/>
      <c r="CL32" s="155"/>
      <c r="CM32" s="155"/>
      <c r="CN32" s="155"/>
    </row>
    <row r="33" spans="1:92" ht="16" customHeight="1" x14ac:dyDescent="0.3">
      <c r="A33" s="159" t="s">
        <v>177</v>
      </c>
      <c r="B33" s="162">
        <v>6.9821119446047297E-2</v>
      </c>
      <c r="C33" s="162">
        <v>6.0254284134881181E-2</v>
      </c>
      <c r="D33" s="162">
        <v>6.4935064935064943E-2</v>
      </c>
      <c r="E33" s="162">
        <v>3.8819026790595769E-2</v>
      </c>
      <c r="F33" s="162">
        <v>5.6041705455222322E-2</v>
      </c>
      <c r="G33" s="162">
        <v>7.0000000000000007E-2</v>
      </c>
      <c r="H33" s="162">
        <v>5.6041705455222322E-2</v>
      </c>
      <c r="I33" s="162">
        <v>3.6138079827400311E-2</v>
      </c>
      <c r="J33" s="162">
        <v>-0.17</v>
      </c>
      <c r="K33" s="162">
        <v>-7.0000000000000007E-2</v>
      </c>
      <c r="L33" s="162">
        <v>0</v>
      </c>
      <c r="M33" s="162">
        <v>-0.04</v>
      </c>
      <c r="N33" s="162">
        <v>-0.06</v>
      </c>
      <c r="O33" s="162">
        <v>-0.05</v>
      </c>
      <c r="P33" s="162">
        <v>0</v>
      </c>
      <c r="Q33" s="162">
        <v>0.25</v>
      </c>
      <c r="R33" s="162">
        <v>0.11</v>
      </c>
      <c r="S33" s="162">
        <v>7.6235541535226076E-2</v>
      </c>
      <c r="T33" s="162">
        <v>0.10020298948145427</v>
      </c>
      <c r="U33" s="162">
        <v>7.0000000000000007E-2</v>
      </c>
      <c r="V33" s="162">
        <v>0.09</v>
      </c>
      <c r="W33" s="162">
        <v>0.04</v>
      </c>
      <c r="X33" s="162">
        <v>7.0000000000000007E-2</v>
      </c>
      <c r="Y33" s="162">
        <v>0.06</v>
      </c>
      <c r="Z33" s="162">
        <v>-0.09</v>
      </c>
      <c r="AA33" s="162">
        <v>0.01</v>
      </c>
      <c r="AB33" s="162">
        <v>-0.1567970204841713</v>
      </c>
      <c r="AC33" s="162">
        <v>-4.2905053775876181E-2</v>
      </c>
      <c r="AD33" s="162">
        <v>-7.2000000000000008E-2</v>
      </c>
      <c r="AE33" s="162">
        <v>-0.105</v>
      </c>
      <c r="AF33" s="162">
        <v>-0.09</v>
      </c>
      <c r="AG33" s="162">
        <v>2.7852169255490101E-2</v>
      </c>
      <c r="AH33" s="162">
        <v>-5.3568457827316597E-2</v>
      </c>
      <c r="AI33" s="162">
        <v>-7.0999999999999994E-2</v>
      </c>
      <c r="AJ33" s="162">
        <v>-5.7999999999999996E-2</v>
      </c>
      <c r="AK33" s="162">
        <v>-3.0000000000000001E-3</v>
      </c>
      <c r="AL33" s="162">
        <v>-5.0999999999999997E-2</v>
      </c>
      <c r="AM33" s="162">
        <v>-2.6000000000000002E-2</v>
      </c>
      <c r="AN33" s="162">
        <v>-0.08</v>
      </c>
      <c r="AO33" s="162">
        <v>-0.04</v>
      </c>
      <c r="AP33" s="162">
        <v>-0.01</v>
      </c>
      <c r="AQ33" s="162">
        <v>-0.04</v>
      </c>
      <c r="AR33" s="162">
        <v>-7.0000000000000007E-2</v>
      </c>
      <c r="AS33" s="162">
        <v>0.1</v>
      </c>
      <c r="AT33" s="162">
        <v>0.01</v>
      </c>
      <c r="AU33" s="347"/>
      <c r="AV33" s="162">
        <v>0.15408783388156511</v>
      </c>
      <c r="AW33" s="162">
        <v>0.12504866208575607</v>
      </c>
      <c r="AX33" s="162">
        <v>0.13914204063241881</v>
      </c>
      <c r="AY33" s="162">
        <v>9.1111807150064714E-2</v>
      </c>
      <c r="AZ33" s="162">
        <v>0.12227698011112466</v>
      </c>
      <c r="BA33" s="162">
        <v>0.09</v>
      </c>
      <c r="BB33" s="162">
        <v>0.11</v>
      </c>
      <c r="BC33" s="162">
        <v>6.1439136534152734E-2</v>
      </c>
      <c r="BD33" s="162">
        <v>-0.14000000000000001</v>
      </c>
      <c r="BE33" s="162">
        <v>-0.04</v>
      </c>
      <c r="BF33" s="162">
        <v>-0.05</v>
      </c>
      <c r="BG33" s="162">
        <v>-0.04</v>
      </c>
      <c r="BH33" s="162">
        <v>-0.1</v>
      </c>
      <c r="BI33" s="162">
        <v>-0.06</v>
      </c>
      <c r="BJ33" s="162">
        <v>-7.0000000000000007E-2</v>
      </c>
      <c r="BK33" s="162">
        <v>0.13</v>
      </c>
      <c r="BL33" s="162">
        <v>0.02</v>
      </c>
      <c r="BM33" s="162">
        <v>4.7714716223003516E-2</v>
      </c>
      <c r="BN33" s="162">
        <v>2.9462144570057924E-2</v>
      </c>
      <c r="BO33" s="162">
        <v>0.1</v>
      </c>
      <c r="BP33" s="162">
        <v>0.05</v>
      </c>
      <c r="BQ33" s="162">
        <v>0.1</v>
      </c>
      <c r="BR33" s="162">
        <v>0.21</v>
      </c>
      <c r="BS33" s="162">
        <v>0.16</v>
      </c>
      <c r="BT33" s="162">
        <v>0.06</v>
      </c>
      <c r="BU33" s="162">
        <v>0.12</v>
      </c>
      <c r="BV33" s="162">
        <v>-4.9663928304705153E-2</v>
      </c>
      <c r="BW33" s="162">
        <v>6.8973718634796191E-2</v>
      </c>
      <c r="BX33" s="162">
        <v>-0.01</v>
      </c>
      <c r="BY33" s="162">
        <v>-0.12</v>
      </c>
      <c r="BZ33" s="162">
        <v>-7.0000000000000007E-2</v>
      </c>
      <c r="CA33" s="162">
        <v>-0.05</v>
      </c>
      <c r="CB33" s="162">
        <v>-0.06</v>
      </c>
      <c r="CC33" s="162">
        <v>-0.12</v>
      </c>
      <c r="CD33" s="162">
        <v>-0.08</v>
      </c>
      <c r="CE33" s="162">
        <v>-0.02</v>
      </c>
      <c r="CF33" s="162">
        <v>-0.05</v>
      </c>
      <c r="CG33" s="162">
        <v>-0.04</v>
      </c>
      <c r="CH33" s="162">
        <v>-0.1</v>
      </c>
      <c r="CI33" s="162">
        <v>-0.06</v>
      </c>
      <c r="CJ33" s="162">
        <v>-0.02</v>
      </c>
      <c r="CK33" s="162">
        <v>-0.05</v>
      </c>
      <c r="CL33" s="162">
        <v>-0.05</v>
      </c>
      <c r="CM33" s="162">
        <v>0.04</v>
      </c>
      <c r="CN33" s="162">
        <v>-0.01</v>
      </c>
    </row>
    <row r="34" spans="1:92" ht="16" customHeight="1" x14ac:dyDescent="0.3">
      <c r="A34" s="228" t="s">
        <v>178</v>
      </c>
      <c r="B34" s="163">
        <v>-0.59041394335511976</v>
      </c>
      <c r="C34" s="163">
        <v>0.51655629139072845</v>
      </c>
      <c r="D34" s="163">
        <v>-0.31639344262295077</v>
      </c>
      <c r="E34" s="163">
        <v>0.71428571428571441</v>
      </c>
      <c r="F34" s="163">
        <v>-0.10863874345549733</v>
      </c>
      <c r="G34" s="163">
        <v>0.17</v>
      </c>
      <c r="H34" s="163">
        <v>-0.02</v>
      </c>
      <c r="I34" s="163">
        <v>0.19680851063829799</v>
      </c>
      <c r="J34" s="163">
        <v>-0.12</v>
      </c>
      <c r="K34" s="163">
        <v>0.02</v>
      </c>
      <c r="L34" s="163">
        <v>-0.13</v>
      </c>
      <c r="M34" s="163">
        <v>-0.04</v>
      </c>
      <c r="N34" s="163">
        <v>-0.14000000000000001</v>
      </c>
      <c r="O34" s="163">
        <v>-0.08</v>
      </c>
      <c r="P34" s="163">
        <v>0.37</v>
      </c>
      <c r="Q34" s="163">
        <v>0.71</v>
      </c>
      <c r="R34" s="163">
        <v>0.53</v>
      </c>
      <c r="S34" s="163">
        <v>0.6200873362445416</v>
      </c>
      <c r="T34" s="163">
        <v>0.56250000000000011</v>
      </c>
      <c r="U34" s="163">
        <v>-0.04</v>
      </c>
      <c r="V34" s="163">
        <v>0.35</v>
      </c>
      <c r="W34" s="163">
        <v>-0.28000000000000003</v>
      </c>
      <c r="X34" s="163">
        <v>-0.33</v>
      </c>
      <c r="Y34" s="163">
        <v>-0.3</v>
      </c>
      <c r="Z34" s="163">
        <v>-0.36</v>
      </c>
      <c r="AA34" s="163">
        <v>-0.32</v>
      </c>
      <c r="AB34" s="163">
        <v>-1.7595307917888603E-2</v>
      </c>
      <c r="AC34" s="163">
        <v>-0.24816983894582717</v>
      </c>
      <c r="AD34" s="163">
        <v>0</v>
      </c>
      <c r="AE34" s="163">
        <v>0.36</v>
      </c>
      <c r="AF34" s="163">
        <v>0.189</v>
      </c>
      <c r="AG34" s="163">
        <v>0.227848101265823</v>
      </c>
      <c r="AH34" s="163">
        <v>0.20057720057720099</v>
      </c>
      <c r="AI34" s="163">
        <v>-4.2000000000000003E-2</v>
      </c>
      <c r="AJ34" s="163">
        <v>0.122</v>
      </c>
      <c r="AK34" s="163">
        <v>0.27800000000000002</v>
      </c>
      <c r="AL34" s="163">
        <v>-0.113</v>
      </c>
      <c r="AM34" s="163">
        <v>4.5999999999999999E-2</v>
      </c>
      <c r="AN34" s="163">
        <v>-0.01</v>
      </c>
      <c r="AO34" s="163">
        <v>0.03</v>
      </c>
      <c r="AP34" s="163">
        <v>0.25</v>
      </c>
      <c r="AQ34" s="163">
        <v>0.09</v>
      </c>
      <c r="AR34" s="163">
        <v>0.14000000000000001</v>
      </c>
      <c r="AS34" s="163">
        <v>0.28000000000000003</v>
      </c>
      <c r="AT34" s="163">
        <v>0.21</v>
      </c>
      <c r="AU34" s="347"/>
      <c r="AV34" s="163">
        <v>-0.55809358432149658</v>
      </c>
      <c r="AW34" s="163">
        <v>0.63413086387991091</v>
      </c>
      <c r="AX34" s="163">
        <v>-0.26108222081946492</v>
      </c>
      <c r="AY34" s="163">
        <v>0.79159852463971725</v>
      </c>
      <c r="AZ34" s="163">
        <v>-3.8527099931043376E-2</v>
      </c>
      <c r="BA34" s="163">
        <v>0.18</v>
      </c>
      <c r="BB34" s="163">
        <v>0.03</v>
      </c>
      <c r="BC34" s="163">
        <v>0.226637471231596</v>
      </c>
      <c r="BD34" s="163">
        <v>-0.08</v>
      </c>
      <c r="BE34" s="163">
        <v>0.06</v>
      </c>
      <c r="BF34" s="163">
        <v>-0.15</v>
      </c>
      <c r="BG34" s="163">
        <v>-0.02</v>
      </c>
      <c r="BH34" s="163">
        <v>-0.17</v>
      </c>
      <c r="BI34" s="163">
        <v>-0.08</v>
      </c>
      <c r="BJ34" s="163">
        <v>0.28999999999999998</v>
      </c>
      <c r="BK34" s="163">
        <v>0.56000000000000005</v>
      </c>
      <c r="BL34" s="163">
        <v>0.42</v>
      </c>
      <c r="BM34" s="163">
        <v>0.5625</v>
      </c>
      <c r="BN34" s="163">
        <v>0.46714285714285719</v>
      </c>
      <c r="BO34" s="163">
        <v>-0.03</v>
      </c>
      <c r="BP34" s="163">
        <v>0.3</v>
      </c>
      <c r="BQ34" s="163">
        <v>-0.24</v>
      </c>
      <c r="BR34" s="163">
        <v>-0.24</v>
      </c>
      <c r="BS34" s="163">
        <v>-0.24</v>
      </c>
      <c r="BT34" s="163">
        <v>-0.25</v>
      </c>
      <c r="BU34" s="163">
        <v>-0.25</v>
      </c>
      <c r="BV34" s="163">
        <v>0.10588235294117651</v>
      </c>
      <c r="BW34" s="163">
        <v>-0.1555221637866265</v>
      </c>
      <c r="BX34" s="163">
        <v>0.06</v>
      </c>
      <c r="BY34" s="163">
        <v>0.34</v>
      </c>
      <c r="BZ34" s="163">
        <v>0.21</v>
      </c>
      <c r="CA34" s="163">
        <v>0.13</v>
      </c>
      <c r="CB34" s="163">
        <v>0.18</v>
      </c>
      <c r="CC34" s="163">
        <v>-0.09</v>
      </c>
      <c r="CD34" s="163">
        <v>0.09</v>
      </c>
      <c r="CE34" s="163">
        <v>0.24</v>
      </c>
      <c r="CF34" s="163">
        <v>-0.11</v>
      </c>
      <c r="CG34" s="163">
        <v>0.03</v>
      </c>
      <c r="CH34" s="163">
        <v>-0.03</v>
      </c>
      <c r="CI34" s="163">
        <v>0.01</v>
      </c>
      <c r="CJ34" s="163">
        <v>0.24</v>
      </c>
      <c r="CK34" s="163">
        <v>0.08</v>
      </c>
      <c r="CL34" s="163">
        <v>0.16</v>
      </c>
      <c r="CM34" s="163">
        <v>0.22</v>
      </c>
      <c r="CN34" s="163">
        <v>0.19</v>
      </c>
    </row>
    <row r="35" spans="1:92" s="46" customFormat="1" ht="16" customHeight="1" x14ac:dyDescent="0.3">
      <c r="A35" s="230" t="s">
        <v>179</v>
      </c>
      <c r="B35" s="231">
        <v>-6.8430656934306569E-2</v>
      </c>
      <c r="C35" s="231">
        <v>9.5408163265306212E-2</v>
      </c>
      <c r="D35" s="231">
        <v>8.9113680154142318E-3</v>
      </c>
      <c r="E35" s="231">
        <v>9.1275844679777937E-2</v>
      </c>
      <c r="F35" s="231">
        <v>3.5533822330888275E-2</v>
      </c>
      <c r="G35" s="231">
        <v>0.09</v>
      </c>
      <c r="H35" s="231">
        <v>0.05</v>
      </c>
      <c r="I35" s="231">
        <v>5.093046033300689E-2</v>
      </c>
      <c r="J35" s="231">
        <v>-0.16</v>
      </c>
      <c r="K35" s="231">
        <v>-0.06</v>
      </c>
      <c r="L35" s="231">
        <v>-0.02</v>
      </c>
      <c r="M35" s="231">
        <v>-0.04</v>
      </c>
      <c r="N35" s="231">
        <v>-7.0000000000000007E-2</v>
      </c>
      <c r="O35" s="231">
        <v>-0.05</v>
      </c>
      <c r="P35" s="231">
        <v>0.04</v>
      </c>
      <c r="Q35" s="231">
        <v>0.3</v>
      </c>
      <c r="R35" s="231">
        <v>0.16</v>
      </c>
      <c r="S35" s="231">
        <v>0.13467855466916936</v>
      </c>
      <c r="T35" s="231">
        <v>0.15012345679012354</v>
      </c>
      <c r="U35" s="231">
        <v>0.06</v>
      </c>
      <c r="V35" s="231">
        <v>0.12</v>
      </c>
      <c r="W35" s="231">
        <v>0</v>
      </c>
      <c r="X35" s="231">
        <v>0.01</v>
      </c>
      <c r="Y35" s="231">
        <v>0.01</v>
      </c>
      <c r="Z35" s="231">
        <v>-0.13</v>
      </c>
      <c r="AA35" s="231">
        <v>-0.04</v>
      </c>
      <c r="AB35" s="231">
        <v>-0.14111037673496379</v>
      </c>
      <c r="AC35" s="231">
        <v>-7.0907819834215624E-2</v>
      </c>
      <c r="AD35" s="231">
        <v>-0.06</v>
      </c>
      <c r="AE35" s="231">
        <v>-5.8999999999999997E-2</v>
      </c>
      <c r="AF35" s="231">
        <v>-6.3E-2</v>
      </c>
      <c r="AG35" s="231">
        <v>5.0380228136882102E-2</v>
      </c>
      <c r="AH35" s="231">
        <v>-2.72971360381862E-2</v>
      </c>
      <c r="AI35" s="231">
        <v>-6.7000000000000004E-2</v>
      </c>
      <c r="AJ35" s="231">
        <v>-3.7999999999999999E-2</v>
      </c>
      <c r="AK35" s="231">
        <v>2.7000000000000003E-2</v>
      </c>
      <c r="AL35" s="231">
        <v>-0.06</v>
      </c>
      <c r="AM35" s="231">
        <v>-1.7000000000000001E-2</v>
      </c>
      <c r="AN35" s="231">
        <v>-7.0000000000000007E-2</v>
      </c>
      <c r="AO35" s="231">
        <v>-0.03</v>
      </c>
      <c r="AP35" s="231">
        <v>0.02</v>
      </c>
      <c r="AQ35" s="231">
        <v>-0.02</v>
      </c>
      <c r="AR35" s="231">
        <v>-0.04</v>
      </c>
      <c r="AS35" s="231">
        <v>0.12</v>
      </c>
      <c r="AT35" s="231">
        <v>0.04</v>
      </c>
      <c r="AU35" s="350"/>
      <c r="AV35" s="231">
        <v>6.0348438567791622E-3</v>
      </c>
      <c r="AW35" s="231">
        <v>0.163258634498748</v>
      </c>
      <c r="AX35" s="231">
        <v>8.1398754867182385E-2</v>
      </c>
      <c r="AY35" s="231">
        <v>0.1451125297099948</v>
      </c>
      <c r="AZ35" s="231">
        <v>0.10268633406557102</v>
      </c>
      <c r="BA35" s="231">
        <v>0.1</v>
      </c>
      <c r="BB35" s="231">
        <v>0.1</v>
      </c>
      <c r="BC35" s="231">
        <v>7.6769816264229643E-2</v>
      </c>
      <c r="BD35" s="231">
        <v>-0.14000000000000001</v>
      </c>
      <c r="BE35" s="231">
        <v>-0.03</v>
      </c>
      <c r="BF35" s="231">
        <v>-0.06</v>
      </c>
      <c r="BG35" s="231">
        <v>-0.04</v>
      </c>
      <c r="BH35" s="231">
        <v>-0.11</v>
      </c>
      <c r="BI35" s="231">
        <v>-7.0000000000000007E-2</v>
      </c>
      <c r="BJ35" s="231">
        <v>-0.04</v>
      </c>
      <c r="BK35" s="231">
        <v>0.18</v>
      </c>
      <c r="BL35" s="231">
        <v>0.06</v>
      </c>
      <c r="BM35" s="231">
        <v>0.10309278350515465</v>
      </c>
      <c r="BN35" s="231">
        <v>7.6323034567145703E-2</v>
      </c>
      <c r="BO35" s="231">
        <v>0.08</v>
      </c>
      <c r="BP35" s="231">
        <v>0.08</v>
      </c>
      <c r="BQ35" s="231">
        <v>0.06</v>
      </c>
      <c r="BR35" s="231">
        <v>0.14000000000000001</v>
      </c>
      <c r="BS35" s="231">
        <v>0.1</v>
      </c>
      <c r="BT35" s="231">
        <v>0.02</v>
      </c>
      <c r="BU35" s="231">
        <v>7.0000000000000007E-2</v>
      </c>
      <c r="BV35" s="231">
        <v>-3.2140490390987556E-2</v>
      </c>
      <c r="BW35" s="231">
        <v>3.8295687885010338E-2</v>
      </c>
      <c r="BX35" s="231">
        <v>0</v>
      </c>
      <c r="BY35" s="231">
        <v>-7.0000000000000007E-2</v>
      </c>
      <c r="BZ35" s="231">
        <v>-0.04</v>
      </c>
      <c r="CA35" s="231">
        <v>-0.03</v>
      </c>
      <c r="CB35" s="231">
        <v>-0.04</v>
      </c>
      <c r="CC35" s="231">
        <v>-0.11</v>
      </c>
      <c r="CD35" s="231">
        <v>-0.06</v>
      </c>
      <c r="CE35" s="231">
        <v>0.01</v>
      </c>
      <c r="CF35" s="231">
        <v>-0.06</v>
      </c>
      <c r="CG35" s="231">
        <v>-0.03</v>
      </c>
      <c r="CH35" s="231">
        <v>-0.09</v>
      </c>
      <c r="CI35" s="231">
        <v>-0.05</v>
      </c>
      <c r="CJ35" s="231">
        <v>0.02</v>
      </c>
      <c r="CK35" s="231">
        <v>-0.03</v>
      </c>
      <c r="CL35" s="231">
        <v>-0.02</v>
      </c>
      <c r="CM35" s="231">
        <v>0.06</v>
      </c>
      <c r="CN35" s="231">
        <v>0.02</v>
      </c>
    </row>
    <row r="36" spans="1:92" ht="16" customHeight="1" x14ac:dyDescent="0.3">
      <c r="A36" s="156"/>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347"/>
      <c r="AV36" s="162"/>
      <c r="AW36" s="162"/>
      <c r="AX36" s="162"/>
      <c r="AY36" s="162"/>
      <c r="AZ36" s="162"/>
      <c r="BA36" s="162"/>
      <c r="BB36" s="162"/>
      <c r="BC36" s="162"/>
      <c r="BD36" s="162"/>
      <c r="BE36" s="162"/>
      <c r="BF36" s="162"/>
      <c r="BG36" s="162"/>
      <c r="BH36" s="162"/>
      <c r="BI36" s="162"/>
      <c r="BJ36" s="162"/>
      <c r="BK36" s="162"/>
      <c r="BL36" s="162"/>
      <c r="BM36" s="162"/>
      <c r="BN36" s="162"/>
      <c r="BO36" s="162"/>
      <c r="BP36" s="162"/>
      <c r="BQ36" s="162"/>
      <c r="BR36" s="162"/>
      <c r="BS36" s="162"/>
      <c r="BT36" s="162"/>
      <c r="BU36" s="162"/>
      <c r="BV36" s="162"/>
      <c r="BW36" s="162"/>
      <c r="BX36" s="162"/>
      <c r="BY36" s="162"/>
      <c r="BZ36" s="162"/>
      <c r="CA36" s="162"/>
      <c r="CB36" s="162"/>
      <c r="CC36" s="162"/>
      <c r="CD36" s="162"/>
      <c r="CE36" s="162"/>
      <c r="CF36" s="162"/>
      <c r="CG36" s="162"/>
      <c r="CH36" s="162"/>
      <c r="CI36" s="162"/>
      <c r="CJ36" s="162"/>
      <c r="CK36" s="162"/>
      <c r="CL36" s="162"/>
      <c r="CM36" s="162"/>
      <c r="CN36" s="162"/>
    </row>
    <row r="37" spans="1:92" ht="16" customHeight="1" x14ac:dyDescent="0.3">
      <c r="A37" s="43" t="s">
        <v>74</v>
      </c>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239" t="s">
        <v>212</v>
      </c>
      <c r="AC37" s="239" t="s">
        <v>212</v>
      </c>
      <c r="AD37" s="239">
        <v>0.19700000000000001</v>
      </c>
      <c r="AE37" s="239" t="s">
        <v>212</v>
      </c>
      <c r="AF37" s="239" t="s">
        <v>212</v>
      </c>
      <c r="AG37" s="239" t="s">
        <v>212</v>
      </c>
      <c r="AH37" s="239" t="s">
        <v>212</v>
      </c>
      <c r="AI37" s="239" t="s">
        <v>212</v>
      </c>
      <c r="AJ37" s="239">
        <v>0.88300000000000001</v>
      </c>
      <c r="AK37" s="239">
        <v>-0.56799999999999995</v>
      </c>
      <c r="AL37" s="239">
        <v>-0.13</v>
      </c>
      <c r="AM37" s="239">
        <v>-0.49</v>
      </c>
      <c r="AN37" s="239">
        <v>-0.63</v>
      </c>
      <c r="AO37" s="239">
        <v>-0.56000000000000005</v>
      </c>
      <c r="AP37" s="239">
        <v>0.32</v>
      </c>
      <c r="AQ37" s="239">
        <v>-0.93</v>
      </c>
      <c r="AR37" s="239">
        <v>0.46</v>
      </c>
      <c r="AS37" s="239" t="s">
        <v>212</v>
      </c>
      <c r="AT37" s="239">
        <v>-0.97</v>
      </c>
      <c r="AU37" s="347"/>
      <c r="AV37" s="162"/>
      <c r="AW37" s="162"/>
      <c r="AX37" s="162"/>
      <c r="AY37" s="162"/>
      <c r="AZ37" s="162"/>
      <c r="BA37" s="162"/>
      <c r="BB37" s="162"/>
      <c r="BC37" s="162"/>
      <c r="BD37" s="162"/>
      <c r="BE37" s="162"/>
      <c r="BF37" s="162"/>
      <c r="BG37" s="162"/>
      <c r="BH37" s="162"/>
      <c r="BI37" s="162"/>
      <c r="BJ37" s="162"/>
      <c r="BK37" s="162"/>
      <c r="BL37" s="162"/>
      <c r="BM37" s="162"/>
      <c r="BN37" s="162"/>
      <c r="BO37" s="162"/>
      <c r="BP37" s="162"/>
      <c r="BQ37" s="162"/>
      <c r="BR37" s="162"/>
      <c r="BS37" s="162"/>
      <c r="BT37" s="162"/>
      <c r="BU37" s="162"/>
      <c r="BV37" s="239" t="s">
        <v>212</v>
      </c>
      <c r="BW37" s="239" t="s">
        <v>212</v>
      </c>
      <c r="BX37" s="239">
        <v>0.03</v>
      </c>
      <c r="BY37" s="239" t="s">
        <v>212</v>
      </c>
      <c r="BZ37" s="239" t="s">
        <v>212</v>
      </c>
      <c r="CA37" s="239" t="s">
        <v>212</v>
      </c>
      <c r="CB37" s="239" t="s">
        <v>212</v>
      </c>
      <c r="CC37" s="239" t="s">
        <v>212</v>
      </c>
      <c r="CD37" s="239">
        <v>0.57600000000000007</v>
      </c>
      <c r="CE37" s="239">
        <v>-0.53</v>
      </c>
      <c r="CF37" s="239">
        <v>-0.15</v>
      </c>
      <c r="CG37" s="239">
        <v>-0.47000000000000003</v>
      </c>
      <c r="CH37" s="239">
        <v>-0.63</v>
      </c>
      <c r="CI37" s="239">
        <v>-0.56000000000000005</v>
      </c>
      <c r="CJ37" s="239">
        <v>0.36</v>
      </c>
      <c r="CK37" s="239">
        <v>-0.94</v>
      </c>
      <c r="CL37" s="239">
        <v>0.71</v>
      </c>
      <c r="CM37" s="239" t="s">
        <v>212</v>
      </c>
      <c r="CN37" s="239">
        <v>-0.8</v>
      </c>
    </row>
    <row r="38" spans="1:92" ht="16" customHeight="1" x14ac:dyDescent="0.3">
      <c r="A38" s="156"/>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347"/>
      <c r="AV38" s="162"/>
      <c r="AW38" s="162"/>
      <c r="AX38" s="162"/>
      <c r="AY38" s="162"/>
      <c r="AZ38" s="162"/>
      <c r="BA38" s="162"/>
      <c r="BB38" s="162"/>
      <c r="BC38" s="162"/>
      <c r="BD38" s="162"/>
      <c r="BE38" s="162"/>
      <c r="BF38" s="162"/>
      <c r="BG38" s="162"/>
      <c r="BH38" s="162"/>
      <c r="BI38" s="162"/>
      <c r="BJ38" s="162"/>
      <c r="BK38" s="162"/>
      <c r="BL38" s="162"/>
      <c r="BM38" s="162"/>
      <c r="BN38" s="162"/>
      <c r="BO38" s="162"/>
      <c r="BP38" s="162"/>
      <c r="BQ38" s="162"/>
      <c r="BR38" s="162"/>
      <c r="BS38" s="162"/>
      <c r="BT38" s="162"/>
      <c r="BU38" s="162"/>
      <c r="BV38" s="162"/>
      <c r="BW38" s="162"/>
      <c r="BX38" s="162"/>
      <c r="BY38" s="162"/>
      <c r="BZ38" s="162"/>
      <c r="CA38" s="162"/>
      <c r="CB38" s="162"/>
      <c r="CC38" s="162"/>
      <c r="CD38" s="162"/>
      <c r="CE38" s="162"/>
      <c r="CF38" s="162"/>
      <c r="CG38" s="162"/>
      <c r="CH38" s="162"/>
      <c r="CI38" s="162"/>
      <c r="CJ38" s="162"/>
      <c r="CK38" s="162"/>
      <c r="CL38" s="162"/>
      <c r="CM38" s="162"/>
      <c r="CN38" s="162"/>
    </row>
    <row r="39" spans="1:92" ht="16" customHeight="1" x14ac:dyDescent="0.3">
      <c r="A39" s="43" t="s">
        <v>180</v>
      </c>
      <c r="B39" s="161">
        <v>-0.97674418604651148</v>
      </c>
      <c r="C39" s="161">
        <v>-0.23383084577114432</v>
      </c>
      <c r="D39" s="161">
        <v>0.32173913043478247</v>
      </c>
      <c r="E39" s="161">
        <v>-0.3000000000000001</v>
      </c>
      <c r="F39" s="161">
        <v>-0.12345679012345678</v>
      </c>
      <c r="G39" s="161">
        <v>-0.04</v>
      </c>
      <c r="H39" s="161">
        <v>-7.0000000000000007E-2</v>
      </c>
      <c r="I39" s="161">
        <v>-15.999999999999998</v>
      </c>
      <c r="J39" s="161">
        <v>0.69</v>
      </c>
      <c r="K39" s="161">
        <v>0.49</v>
      </c>
      <c r="L39" s="161">
        <v>-0.43</v>
      </c>
      <c r="M39" s="161">
        <v>-0.04</v>
      </c>
      <c r="N39" s="161">
        <v>-0.33</v>
      </c>
      <c r="O39" s="161">
        <v>-0.23</v>
      </c>
      <c r="P39" s="161">
        <v>1.71</v>
      </c>
      <c r="Q39" s="161">
        <v>0.22</v>
      </c>
      <c r="R39" s="161">
        <v>0.51</v>
      </c>
      <c r="S39" s="161">
        <v>1.4782608695652177</v>
      </c>
      <c r="T39" s="161">
        <v>0.83625730994152025</v>
      </c>
      <c r="U39" s="161">
        <v>0.27</v>
      </c>
      <c r="V39" s="161">
        <v>0.52</v>
      </c>
      <c r="W39" s="239" t="s">
        <v>212</v>
      </c>
      <c r="X39" s="239">
        <v>0.11</v>
      </c>
      <c r="Y39" s="239">
        <v>0.52</v>
      </c>
      <c r="Z39" s="239">
        <v>-0.13</v>
      </c>
      <c r="AA39" s="239">
        <v>0.22</v>
      </c>
      <c r="AB39" s="239">
        <v>-0.47005444646097999</v>
      </c>
      <c r="AC39" s="239">
        <v>-0.1009329940627651</v>
      </c>
      <c r="AD39" s="239" t="s">
        <v>212</v>
      </c>
      <c r="AE39" s="239">
        <v>-0.52100000000000002</v>
      </c>
      <c r="AF39" s="239">
        <v>-0.71499999999999997</v>
      </c>
      <c r="AG39" s="239">
        <v>-0.33064516129032301</v>
      </c>
      <c r="AH39" s="239">
        <v>-0.59061277705345505</v>
      </c>
      <c r="AI39" s="239">
        <v>0.57899999999999996</v>
      </c>
      <c r="AJ39" s="239">
        <v>-0.27</v>
      </c>
      <c r="AK39" s="239" t="s">
        <v>212</v>
      </c>
      <c r="AL39" s="239">
        <v>-0.219</v>
      </c>
      <c r="AM39" s="239">
        <v>0.5</v>
      </c>
      <c r="AN39" s="239">
        <v>-0.25</v>
      </c>
      <c r="AO39" s="239">
        <v>0.10199999999999999</v>
      </c>
      <c r="AP39" s="239">
        <v>-0.14000000000000001</v>
      </c>
      <c r="AQ39" s="239">
        <v>-0.04</v>
      </c>
      <c r="AR39" s="239">
        <v>-0.78</v>
      </c>
      <c r="AS39" s="239" t="s">
        <v>212</v>
      </c>
      <c r="AT39" s="239">
        <v>0.55000000000000004</v>
      </c>
      <c r="AU39" s="347"/>
      <c r="AV39" s="161">
        <v>-0.98068764983196299</v>
      </c>
      <c r="AW39" s="161">
        <v>-0.19697251522410861</v>
      </c>
      <c r="AX39" s="161">
        <v>0.38767890241984027</v>
      </c>
      <c r="AY39" s="161">
        <v>-0.25623188761119281</v>
      </c>
      <c r="AZ39" s="161">
        <v>-7.3669623162570502E-2</v>
      </c>
      <c r="BA39" s="161">
        <v>-0.02</v>
      </c>
      <c r="BB39" s="161">
        <v>-0.04</v>
      </c>
      <c r="BC39" s="161">
        <v>-7.5604858214218602</v>
      </c>
      <c r="BD39" s="161">
        <v>0.75</v>
      </c>
      <c r="BE39" s="161">
        <v>0.6</v>
      </c>
      <c r="BF39" s="161">
        <v>-0.44</v>
      </c>
      <c r="BG39" s="161">
        <v>0</v>
      </c>
      <c r="BH39" s="161">
        <v>-0.38</v>
      </c>
      <c r="BI39" s="161">
        <v>-0.25</v>
      </c>
      <c r="BJ39" s="161">
        <v>2</v>
      </c>
      <c r="BK39" s="161">
        <v>0.1</v>
      </c>
      <c r="BL39" s="161">
        <v>0.32</v>
      </c>
      <c r="BM39" s="161">
        <v>1.4035254449372723</v>
      </c>
      <c r="BN39" s="161">
        <v>0.66660783188659589</v>
      </c>
      <c r="BO39" s="161">
        <v>0.36</v>
      </c>
      <c r="BP39" s="161">
        <v>0.5</v>
      </c>
      <c r="BQ39" s="239" t="s">
        <v>212</v>
      </c>
      <c r="BR39" s="239">
        <v>0.28999999999999998</v>
      </c>
      <c r="BS39" s="239">
        <v>0.76</v>
      </c>
      <c r="BT39" s="239">
        <v>7.0000000000000007E-2</v>
      </c>
      <c r="BU39" s="239">
        <v>0.44</v>
      </c>
      <c r="BV39" s="239">
        <v>-0.41066661385679937</v>
      </c>
      <c r="BW39" s="239">
        <v>3.0472236574123072E-2</v>
      </c>
      <c r="BX39" s="239" t="s">
        <v>212</v>
      </c>
      <c r="BY39" s="239">
        <v>-0.54</v>
      </c>
      <c r="BZ39" s="239">
        <v>-0.72</v>
      </c>
      <c r="CA39" s="239">
        <v>-0.39</v>
      </c>
      <c r="CB39" s="239">
        <v>-0.61</v>
      </c>
      <c r="CC39" s="239">
        <v>0.48</v>
      </c>
      <c r="CD39" s="239">
        <v>-0.3</v>
      </c>
      <c r="CE39" s="239" t="s">
        <v>212</v>
      </c>
      <c r="CF39" s="239">
        <v>-0.2</v>
      </c>
      <c r="CG39" s="239">
        <v>0.52</v>
      </c>
      <c r="CH39" s="239">
        <v>-0.28000000000000003</v>
      </c>
      <c r="CI39" s="239">
        <v>0.1</v>
      </c>
      <c r="CJ39" s="239">
        <v>-0.1</v>
      </c>
      <c r="CK39" s="239">
        <v>-0.02</v>
      </c>
      <c r="CL39" s="239">
        <v>-0.85</v>
      </c>
      <c r="CM39" s="239" t="s">
        <v>212</v>
      </c>
      <c r="CN39" s="239">
        <v>0.46</v>
      </c>
    </row>
    <row r="40" spans="1:92" ht="16" customHeight="1" x14ac:dyDescent="0.35">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342"/>
      <c r="AV40" s="341"/>
      <c r="AW40" s="341"/>
      <c r="AX40" s="341"/>
      <c r="AY40" s="341"/>
      <c r="AZ40" s="341"/>
      <c r="BA40" s="341"/>
      <c r="BB40" s="341"/>
      <c r="BC40" s="341"/>
      <c r="BD40" s="341"/>
      <c r="BE40" s="341"/>
      <c r="BF40" s="341"/>
      <c r="BG40" s="341"/>
      <c r="BH40" s="341"/>
      <c r="BI40" s="341"/>
      <c r="BJ40" s="341"/>
      <c r="BK40" s="341"/>
      <c r="BL40" s="341"/>
      <c r="BM40" s="341"/>
      <c r="BN40" s="341"/>
      <c r="BO40" s="341"/>
      <c r="BP40" s="341"/>
      <c r="BQ40" s="341"/>
      <c r="BR40" s="341"/>
      <c r="BS40" s="341"/>
      <c r="BT40" s="341"/>
      <c r="BU40" s="341"/>
      <c r="BV40" s="341"/>
      <c r="BW40" s="341"/>
      <c r="BX40" s="341"/>
      <c r="BY40" s="341"/>
      <c r="BZ40" s="341"/>
      <c r="CA40" s="341"/>
      <c r="CB40" s="341"/>
      <c r="CC40" s="341"/>
      <c r="CD40" s="341"/>
      <c r="CE40" s="341"/>
      <c r="CF40" s="341"/>
      <c r="CG40" s="341"/>
      <c r="CH40" s="162"/>
      <c r="CI40" s="162"/>
      <c r="CJ40" s="162"/>
      <c r="CK40" s="162"/>
      <c r="CL40" s="162"/>
      <c r="CM40" s="341"/>
      <c r="CN40" s="162"/>
    </row>
    <row r="41" spans="1:92" ht="16" customHeight="1" x14ac:dyDescent="0.3">
      <c r="A41" s="69" t="s">
        <v>168</v>
      </c>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347"/>
      <c r="AV41" s="166"/>
      <c r="AW41" s="166"/>
      <c r="AX41" s="166"/>
      <c r="AY41" s="166"/>
      <c r="AZ41" s="166"/>
      <c r="BA41" s="166"/>
      <c r="BB41" s="166"/>
      <c r="BC41" s="166"/>
      <c r="BD41" s="166"/>
      <c r="BE41" s="166"/>
      <c r="BF41" s="166"/>
      <c r="BG41" s="166"/>
      <c r="BH41" s="166"/>
      <c r="BI41" s="166"/>
      <c r="BJ41" s="166"/>
      <c r="BK41" s="166"/>
      <c r="BL41" s="166"/>
      <c r="BM41" s="166"/>
      <c r="BN41" s="166"/>
      <c r="BO41" s="166"/>
      <c r="BP41" s="166"/>
      <c r="BQ41" s="166"/>
      <c r="BR41" s="166"/>
      <c r="BS41" s="166"/>
      <c r="BT41" s="166"/>
      <c r="BU41" s="166"/>
      <c r="BV41" s="166"/>
      <c r="BW41" s="166"/>
      <c r="BX41" s="166"/>
      <c r="BY41" s="166"/>
      <c r="BZ41" s="166"/>
      <c r="CA41" s="166"/>
      <c r="CB41" s="166"/>
      <c r="CC41" s="166"/>
      <c r="CD41" s="166"/>
      <c r="CE41" s="166"/>
      <c r="CF41" s="166"/>
      <c r="CG41" s="166"/>
      <c r="CH41" s="166"/>
      <c r="CI41" s="166"/>
      <c r="CJ41" s="166"/>
      <c r="CK41" s="166"/>
      <c r="CL41" s="166"/>
      <c r="CM41" s="166"/>
      <c r="CN41" s="166"/>
    </row>
    <row r="42" spans="1:92" ht="16" customHeight="1" x14ac:dyDescent="0.3">
      <c r="A42" s="159" t="s">
        <v>170</v>
      </c>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347"/>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row>
    <row r="43" spans="1:92" ht="16" customHeight="1" x14ac:dyDescent="0.3">
      <c r="A43" s="157" t="s">
        <v>238</v>
      </c>
      <c r="B43" s="162">
        <v>0.11395646606914221</v>
      </c>
      <c r="C43" s="162">
        <v>8.5424133811230485E-2</v>
      </c>
      <c r="D43" s="162">
        <v>9.9196538936959094E-2</v>
      </c>
      <c r="E43" s="162">
        <v>3.5757575757575967E-2</v>
      </c>
      <c r="F43" s="162">
        <v>7.7773229635693816E-2</v>
      </c>
      <c r="G43" s="162">
        <v>0</v>
      </c>
      <c r="H43" s="162">
        <v>0.06</v>
      </c>
      <c r="I43" s="162">
        <v>-0.164367816091954</v>
      </c>
      <c r="J43" s="162">
        <v>-0.32</v>
      </c>
      <c r="K43" s="162">
        <v>-0.24</v>
      </c>
      <c r="L43" s="162">
        <v>-0.18</v>
      </c>
      <c r="M43" s="162">
        <v>-0.22</v>
      </c>
      <c r="N43" s="162">
        <v>-0.2</v>
      </c>
      <c r="O43" s="162">
        <v>-0.22</v>
      </c>
      <c r="P43" s="162">
        <v>-0.01</v>
      </c>
      <c r="Q43" s="162">
        <v>0.18</v>
      </c>
      <c r="R43" s="162">
        <v>0.08</v>
      </c>
      <c r="S43" s="162">
        <v>3.0736240171551188E-2</v>
      </c>
      <c r="T43" s="162">
        <v>6.0205580029368627E-2</v>
      </c>
      <c r="U43" s="162">
        <v>0.16</v>
      </c>
      <c r="V43" s="162">
        <v>0.09</v>
      </c>
      <c r="W43" s="162">
        <v>0.09</v>
      </c>
      <c r="X43" s="162">
        <v>0.16</v>
      </c>
      <c r="Y43" s="162">
        <v>0.12</v>
      </c>
      <c r="Z43" s="162">
        <v>0.19</v>
      </c>
      <c r="AA43" s="162">
        <v>0.15</v>
      </c>
      <c r="AB43" s="162">
        <v>0.10430980637101822</v>
      </c>
      <c r="AC43" s="162">
        <v>0.13519892110586657</v>
      </c>
      <c r="AD43" s="162">
        <v>0.16300000000000001</v>
      </c>
      <c r="AE43" s="162">
        <v>-1.4E-2</v>
      </c>
      <c r="AF43" s="162">
        <v>7.0999999999999994E-2</v>
      </c>
      <c r="AG43" s="162">
        <v>-2.3228803716608602E-2</v>
      </c>
      <c r="AH43" s="162">
        <v>3.8260169150221499E-2</v>
      </c>
      <c r="AI43" s="162">
        <v>8.199999999999999E-2</v>
      </c>
      <c r="AJ43" s="162">
        <v>0.05</v>
      </c>
      <c r="AK43" s="162">
        <v>5.0999999999999997E-2</v>
      </c>
      <c r="AL43" s="162">
        <v>7.2999999999999995E-2</v>
      </c>
      <c r="AM43" s="162">
        <v>6.0999999999999999E-2</v>
      </c>
      <c r="AN43" s="162">
        <v>0.08</v>
      </c>
      <c r="AO43" s="162">
        <v>7.0000000000000007E-2</v>
      </c>
      <c r="AP43" s="162">
        <v>-7.0000000000000007E-2</v>
      </c>
      <c r="AQ43" s="162">
        <v>0.03</v>
      </c>
      <c r="AR43" s="162">
        <v>0</v>
      </c>
      <c r="AS43" s="162">
        <v>0.05</v>
      </c>
      <c r="AT43" s="162">
        <v>0.02</v>
      </c>
      <c r="AU43" s="347"/>
      <c r="AV43" s="162">
        <v>0.18566626732651981</v>
      </c>
      <c r="AW43" s="162">
        <v>0.14215521037609427</v>
      </c>
      <c r="AX43" s="162">
        <v>0.16292461272233155</v>
      </c>
      <c r="AY43" s="162">
        <v>6.305393112905501E-2</v>
      </c>
      <c r="AZ43" s="162">
        <v>0.1280661190514979</v>
      </c>
      <c r="BA43" s="162">
        <v>0.02</v>
      </c>
      <c r="BB43" s="162">
        <v>0.1</v>
      </c>
      <c r="BC43" s="162">
        <v>-0.12156524508427134</v>
      </c>
      <c r="BD43" s="162">
        <v>-0.28000000000000003</v>
      </c>
      <c r="BE43" s="162">
        <v>-0.2</v>
      </c>
      <c r="BF43" s="162">
        <v>-0.19</v>
      </c>
      <c r="BG43" s="162">
        <v>-0.2</v>
      </c>
      <c r="BH43" s="162">
        <v>-0.23</v>
      </c>
      <c r="BI43" s="162">
        <v>-0.21</v>
      </c>
      <c r="BJ43" s="162">
        <v>-0.09</v>
      </c>
      <c r="BK43" s="162">
        <v>7.0000000000000007E-2</v>
      </c>
      <c r="BL43" s="162">
        <v>-0.02</v>
      </c>
      <c r="BM43" s="162">
        <v>8.0430242712830422E-3</v>
      </c>
      <c r="BN43" s="162">
        <v>-8.9119132802074705E-3</v>
      </c>
      <c r="BO43" s="162">
        <v>0.17</v>
      </c>
      <c r="BP43" s="162">
        <v>0.03</v>
      </c>
      <c r="BQ43" s="162">
        <v>0.13</v>
      </c>
      <c r="BR43" s="162">
        <v>0.22</v>
      </c>
      <c r="BS43" s="162">
        <v>0.17</v>
      </c>
      <c r="BT43" s="162">
        <v>0.27</v>
      </c>
      <c r="BU43" s="162">
        <v>0.21</v>
      </c>
      <c r="BV43" s="162">
        <v>0.18693694452130105</v>
      </c>
      <c r="BW43" s="162">
        <v>0.2014887862677559</v>
      </c>
      <c r="BX43" s="162">
        <v>0.2</v>
      </c>
      <c r="BY43" s="162">
        <v>0.01</v>
      </c>
      <c r="BZ43" s="162">
        <v>0.1</v>
      </c>
      <c r="CA43" s="162">
        <v>-0.02</v>
      </c>
      <c r="CB43" s="162">
        <v>0.06</v>
      </c>
      <c r="CC43" s="162">
        <v>7.0000000000000007E-2</v>
      </c>
      <c r="CD43" s="162">
        <v>0.06</v>
      </c>
      <c r="CE43" s="162">
        <v>7.0000000000000007E-2</v>
      </c>
      <c r="CF43" s="162">
        <v>0.09</v>
      </c>
      <c r="CG43" s="162">
        <v>0.08</v>
      </c>
      <c r="CH43" s="162">
        <v>0.06</v>
      </c>
      <c r="CI43" s="162">
        <v>7.0000000000000007E-2</v>
      </c>
      <c r="CJ43" s="162">
        <v>-7.0000000000000007E-2</v>
      </c>
      <c r="CK43" s="162">
        <v>0.03</v>
      </c>
      <c r="CL43" s="162">
        <v>0.03</v>
      </c>
      <c r="CM43" s="162">
        <v>0.05</v>
      </c>
      <c r="CN43" s="162">
        <v>0.04</v>
      </c>
    </row>
    <row r="44" spans="1:92" ht="16" customHeight="1" x14ac:dyDescent="0.3">
      <c r="A44" s="158" t="s">
        <v>171</v>
      </c>
      <c r="B44" s="162">
        <v>3.0769230769230795E-2</v>
      </c>
      <c r="C44" s="162">
        <v>6.2790697674418666E-2</v>
      </c>
      <c r="D44" s="162">
        <v>5.0724637681159424E-2</v>
      </c>
      <c r="E44" s="162">
        <v>2.8985507246376881E-2</v>
      </c>
      <c r="F44" s="162">
        <v>4.257246376811584E-2</v>
      </c>
      <c r="G44" s="162">
        <v>0.02</v>
      </c>
      <c r="H44" s="162">
        <v>0.04</v>
      </c>
      <c r="I44" s="162">
        <v>-0.14552238805970158</v>
      </c>
      <c r="J44" s="162">
        <v>-0.3</v>
      </c>
      <c r="K44" s="162">
        <v>-0.24</v>
      </c>
      <c r="L44" s="162">
        <v>-0.2</v>
      </c>
      <c r="M44" s="162">
        <v>-0.23</v>
      </c>
      <c r="N44" s="162">
        <v>-0.23</v>
      </c>
      <c r="O44" s="162">
        <v>-0.23</v>
      </c>
      <c r="P44" s="162">
        <v>0.28000000000000003</v>
      </c>
      <c r="Q44" s="162">
        <v>0.64</v>
      </c>
      <c r="R44" s="162">
        <v>0.49</v>
      </c>
      <c r="S44" s="162">
        <v>0.32058823529411762</v>
      </c>
      <c r="T44" s="162">
        <v>0.42648709315375982</v>
      </c>
      <c r="U44" s="162">
        <v>0.54</v>
      </c>
      <c r="V44" s="162">
        <v>0.47</v>
      </c>
      <c r="W44" s="162">
        <v>0.27</v>
      </c>
      <c r="X44" s="162">
        <v>-0.2</v>
      </c>
      <c r="Y44" s="162">
        <v>-0.03</v>
      </c>
      <c r="Z44" s="162">
        <v>-0.08</v>
      </c>
      <c r="AA44" s="162">
        <v>-0.05</v>
      </c>
      <c r="AB44" s="162">
        <v>-0.23116883116883113</v>
      </c>
      <c r="AC44" s="162">
        <v>-0.11758941695247428</v>
      </c>
      <c r="AD44" s="162">
        <v>-0.28000000000000003</v>
      </c>
      <c r="AE44" s="162">
        <v>0</v>
      </c>
      <c r="AF44" s="162">
        <v>-0.13300000000000001</v>
      </c>
      <c r="AG44" s="162">
        <v>-1.45631067961165E-2</v>
      </c>
      <c r="AH44" s="162">
        <v>-9.2638544251447505E-2</v>
      </c>
      <c r="AI44" s="162">
        <v>0.12300000000000001</v>
      </c>
      <c r="AJ44" s="162">
        <v>-2.2000000000000002E-2</v>
      </c>
      <c r="AK44" s="162">
        <v>6.3E-2</v>
      </c>
      <c r="AL44" s="162">
        <v>0.04</v>
      </c>
      <c r="AM44" s="162">
        <v>5.0999999999999997E-2</v>
      </c>
      <c r="AN44" s="162">
        <v>0.13</v>
      </c>
      <c r="AO44" s="162">
        <v>0.08</v>
      </c>
      <c r="AP44" s="162">
        <v>-0.02</v>
      </c>
      <c r="AQ44" s="162">
        <v>0.05</v>
      </c>
      <c r="AR44" s="162">
        <v>0.12</v>
      </c>
      <c r="AS44" s="162">
        <v>-0.03</v>
      </c>
      <c r="AT44" s="162">
        <v>0.03</v>
      </c>
      <c r="AU44" s="347"/>
      <c r="AV44" s="162">
        <v>9.6439575806971489E-2</v>
      </c>
      <c r="AW44" s="162">
        <v>0.12478302136083685</v>
      </c>
      <c r="AX44" s="162">
        <v>0.11420315803361526</v>
      </c>
      <c r="AY44" s="162">
        <v>5.8505589428487964E-2</v>
      </c>
      <c r="AZ44" s="162">
        <v>9.2644113088701782E-2</v>
      </c>
      <c r="BA44" s="162">
        <v>0.04</v>
      </c>
      <c r="BB44" s="162">
        <v>7.0000000000000007E-2</v>
      </c>
      <c r="BC44" s="162">
        <v>-0.11856920346753221</v>
      </c>
      <c r="BD44" s="162">
        <v>-0.27</v>
      </c>
      <c r="BE44" s="162">
        <v>-0.21</v>
      </c>
      <c r="BF44" s="162">
        <v>-0.22</v>
      </c>
      <c r="BG44" s="162">
        <v>-0.21</v>
      </c>
      <c r="BH44" s="162">
        <v>-0.27</v>
      </c>
      <c r="BI44" s="162">
        <v>-0.23</v>
      </c>
      <c r="BJ44" s="162">
        <v>0.2</v>
      </c>
      <c r="BK44" s="162">
        <v>0.51</v>
      </c>
      <c r="BL44" s="162">
        <v>0.38</v>
      </c>
      <c r="BM44" s="162">
        <v>0.27660712095673196</v>
      </c>
      <c r="BN44" s="162">
        <v>0.34224971244784058</v>
      </c>
      <c r="BO44" s="162">
        <v>0.55000000000000004</v>
      </c>
      <c r="BP44" s="162">
        <v>0.41</v>
      </c>
      <c r="BQ44" s="162">
        <v>0.28999999999999998</v>
      </c>
      <c r="BR44" s="162">
        <v>-0.15</v>
      </c>
      <c r="BS44" s="162">
        <v>0</v>
      </c>
      <c r="BT44" s="162">
        <v>-0.01</v>
      </c>
      <c r="BU44" s="162">
        <v>0</v>
      </c>
      <c r="BV44" s="162">
        <v>-0.156872162318934</v>
      </c>
      <c r="BW44" s="162">
        <v>-6.1170154495153888E-2</v>
      </c>
      <c r="BX44" s="162">
        <v>-0.23</v>
      </c>
      <c r="BY44" s="162">
        <v>0.05</v>
      </c>
      <c r="BZ44" s="162">
        <v>-0.08</v>
      </c>
      <c r="CA44" s="162">
        <v>0.02</v>
      </c>
      <c r="CB44" s="162">
        <v>-0.04</v>
      </c>
      <c r="CC44" s="162">
        <v>0.14000000000000001</v>
      </c>
      <c r="CD44" s="162">
        <v>0.02</v>
      </c>
      <c r="CE44" s="162">
        <v>0.1</v>
      </c>
      <c r="CF44" s="162">
        <v>7.0000000000000007E-2</v>
      </c>
      <c r="CG44" s="162">
        <v>0.08</v>
      </c>
      <c r="CH44" s="162">
        <v>0.13</v>
      </c>
      <c r="CI44" s="162">
        <v>0.1</v>
      </c>
      <c r="CJ44" s="162">
        <v>0</v>
      </c>
      <c r="CK44" s="162">
        <v>0.06</v>
      </c>
      <c r="CL44" s="162">
        <v>0.16</v>
      </c>
      <c r="CM44" s="162">
        <v>-0.03</v>
      </c>
      <c r="CN44" s="162">
        <v>0.04</v>
      </c>
    </row>
    <row r="45" spans="1:92" ht="16" customHeight="1" x14ac:dyDescent="0.3">
      <c r="A45" s="157" t="s">
        <v>172</v>
      </c>
      <c r="B45" s="162">
        <v>-0.11808118081180821</v>
      </c>
      <c r="C45" s="162">
        <v>1.1354838709677419</v>
      </c>
      <c r="D45" s="162">
        <v>0.33802816901408445</v>
      </c>
      <c r="E45" s="162">
        <v>-0.10303030303030299</v>
      </c>
      <c r="F45" s="162">
        <v>0.21489001692047369</v>
      </c>
      <c r="G45" s="162">
        <v>0.19</v>
      </c>
      <c r="H45" s="162">
        <v>0.21</v>
      </c>
      <c r="I45" s="162">
        <v>-0.41422594142259411</v>
      </c>
      <c r="J45" s="162">
        <v>-0.6</v>
      </c>
      <c r="K45" s="162">
        <v>-0.52</v>
      </c>
      <c r="L45" s="162">
        <v>-0.48</v>
      </c>
      <c r="M45" s="162">
        <v>-0.51</v>
      </c>
      <c r="N45" s="162">
        <v>-0.41</v>
      </c>
      <c r="O45" s="162">
        <v>-0.48</v>
      </c>
      <c r="P45" s="162">
        <v>-0.24</v>
      </c>
      <c r="Q45" s="162">
        <v>-0.28000000000000003</v>
      </c>
      <c r="R45" s="162">
        <v>-0.26</v>
      </c>
      <c r="S45" s="162">
        <v>2.1038961038961039</v>
      </c>
      <c r="T45" s="162">
        <v>0.26285714285714273</v>
      </c>
      <c r="U45" s="162">
        <v>0.37</v>
      </c>
      <c r="V45" s="162">
        <v>0.3</v>
      </c>
      <c r="W45" s="162">
        <v>0.76</v>
      </c>
      <c r="X45" s="162">
        <v>0.34</v>
      </c>
      <c r="Y45" s="162">
        <v>0.56000000000000005</v>
      </c>
      <c r="Z45" s="162">
        <v>-0.48</v>
      </c>
      <c r="AA45" s="162">
        <v>0</v>
      </c>
      <c r="AB45" s="162">
        <v>-0.45075757575757575</v>
      </c>
      <c r="AC45" s="162">
        <v>-0.16879432624113472</v>
      </c>
      <c r="AD45" s="162">
        <v>-0.44700000000000006</v>
      </c>
      <c r="AE45" s="162">
        <v>-0.19400000000000001</v>
      </c>
      <c r="AF45" s="162">
        <v>-0.34399999999999997</v>
      </c>
      <c r="AG45" s="162">
        <v>0.55645161290322598</v>
      </c>
      <c r="AH45" s="162">
        <v>-8.8435374149659907E-2</v>
      </c>
      <c r="AI45" s="162">
        <v>3.4000000000000002E-2</v>
      </c>
      <c r="AJ45" s="162">
        <v>-5.7999999999999996E-2</v>
      </c>
      <c r="AK45" s="162">
        <v>0.433</v>
      </c>
      <c r="AL45" s="162">
        <v>0.125</v>
      </c>
      <c r="AM45" s="162">
        <v>0.28399999999999997</v>
      </c>
      <c r="AN45" s="162">
        <v>-0.44</v>
      </c>
      <c r="AO45" s="162">
        <v>-7.0000000000000007E-2</v>
      </c>
      <c r="AP45" s="162">
        <v>0.87</v>
      </c>
      <c r="AQ45" s="162">
        <v>0.19</v>
      </c>
      <c r="AR45" s="162">
        <v>0.61</v>
      </c>
      <c r="AS45" s="162">
        <v>0.06</v>
      </c>
      <c r="AT45" s="162">
        <v>0.36</v>
      </c>
      <c r="AU45" s="347"/>
      <c r="AV45" s="162">
        <v>-0.10789274422386386</v>
      </c>
      <c r="AW45" s="162">
        <v>1.1701212573755977</v>
      </c>
      <c r="AX45" s="162">
        <v>0.35764699499838343</v>
      </c>
      <c r="AY45" s="162">
        <v>-8.9070277560329716E-2</v>
      </c>
      <c r="AZ45" s="162">
        <v>0.23250683662617289</v>
      </c>
      <c r="BA45" s="162">
        <v>0.2</v>
      </c>
      <c r="BB45" s="162">
        <v>0.22</v>
      </c>
      <c r="BC45" s="162">
        <v>-0.41508576612559966</v>
      </c>
      <c r="BD45" s="162">
        <v>-0.59</v>
      </c>
      <c r="BE45" s="162">
        <v>-0.52</v>
      </c>
      <c r="BF45" s="162">
        <v>-0.49</v>
      </c>
      <c r="BG45" s="162">
        <v>-0.51</v>
      </c>
      <c r="BH45" s="162">
        <v>-0.44</v>
      </c>
      <c r="BI45" s="162">
        <v>-0.49</v>
      </c>
      <c r="BJ45" s="162">
        <v>-0.27</v>
      </c>
      <c r="BK45" s="162">
        <v>-0.32</v>
      </c>
      <c r="BL45" s="162">
        <v>-0.28999999999999998</v>
      </c>
      <c r="BM45" s="162">
        <v>2.038850149306652</v>
      </c>
      <c r="BN45" s="162">
        <v>0.2158754008565151</v>
      </c>
      <c r="BO45" s="162">
        <v>0.38</v>
      </c>
      <c r="BP45" s="162">
        <v>0.27</v>
      </c>
      <c r="BQ45" s="162">
        <v>0.85</v>
      </c>
      <c r="BR45" s="162">
        <v>0.47</v>
      </c>
      <c r="BS45" s="162">
        <v>0.67</v>
      </c>
      <c r="BT45" s="162">
        <v>-0.42</v>
      </c>
      <c r="BU45" s="162">
        <v>0.08</v>
      </c>
      <c r="BV45" s="162">
        <v>-0.37928856440880843</v>
      </c>
      <c r="BW45" s="162">
        <v>-9.674266519084275E-2</v>
      </c>
      <c r="BX45" s="162">
        <v>-0.42</v>
      </c>
      <c r="BY45" s="162">
        <v>-0.15</v>
      </c>
      <c r="BZ45" s="162">
        <v>-0.31</v>
      </c>
      <c r="CA45" s="162">
        <v>0.6</v>
      </c>
      <c r="CB45" s="162">
        <v>-0.04</v>
      </c>
      <c r="CC45" s="162">
        <v>0.05</v>
      </c>
      <c r="CD45" s="162">
        <v>-0.02</v>
      </c>
      <c r="CE45" s="162">
        <v>0.52</v>
      </c>
      <c r="CF45" s="162">
        <v>0.19</v>
      </c>
      <c r="CG45" s="162">
        <v>0.35000000000000003</v>
      </c>
      <c r="CH45" s="162">
        <v>-0.44</v>
      </c>
      <c r="CI45" s="162">
        <v>-0.03</v>
      </c>
      <c r="CJ45" s="162">
        <v>0.92</v>
      </c>
      <c r="CK45" s="162">
        <v>0.23</v>
      </c>
      <c r="CL45" s="162">
        <v>0.59</v>
      </c>
      <c r="CM45" s="162">
        <v>0.04</v>
      </c>
      <c r="CN45" s="162">
        <v>0.35</v>
      </c>
    </row>
    <row r="46" spans="1:92" ht="16" customHeight="1" x14ac:dyDescent="0.3">
      <c r="A46" s="157" t="s">
        <v>173</v>
      </c>
      <c r="B46" s="162">
        <v>0.12820512820512822</v>
      </c>
      <c r="C46" s="162">
        <v>4.39560439560438E-2</v>
      </c>
      <c r="D46" s="162">
        <v>8.2840236686390303E-2</v>
      </c>
      <c r="E46" s="162">
        <v>0.26495726495726507</v>
      </c>
      <c r="F46" s="162">
        <v>0.14035087719298253</v>
      </c>
      <c r="G46" s="162">
        <v>0.27</v>
      </c>
      <c r="H46" s="162">
        <v>0.17</v>
      </c>
      <c r="I46" s="162">
        <v>-3.787878787878788E-2</v>
      </c>
      <c r="J46" s="162">
        <v>0.05</v>
      </c>
      <c r="K46" s="162">
        <v>0.01</v>
      </c>
      <c r="L46" s="162">
        <v>-0.04</v>
      </c>
      <c r="M46" s="162">
        <v>-0.01</v>
      </c>
      <c r="N46" s="162">
        <v>-0.02</v>
      </c>
      <c r="O46" s="162">
        <v>-0.01</v>
      </c>
      <c r="P46" s="162">
        <v>0.17</v>
      </c>
      <c r="Q46" s="162">
        <v>0.14000000000000001</v>
      </c>
      <c r="R46" s="162">
        <v>0.15</v>
      </c>
      <c r="S46" s="162">
        <v>6.7137809187279102E-2</v>
      </c>
      <c r="T46" s="162">
        <v>0.12171837708830553</v>
      </c>
      <c r="U46" s="162">
        <v>0.14000000000000001</v>
      </c>
      <c r="V46" s="162">
        <v>0.13</v>
      </c>
      <c r="W46" s="162">
        <v>-0.01</v>
      </c>
      <c r="X46" s="162">
        <v>-0.1</v>
      </c>
      <c r="Y46" s="162">
        <v>-0.06</v>
      </c>
      <c r="Z46" s="162">
        <v>-0.03</v>
      </c>
      <c r="AA46" s="162">
        <v>-0.05</v>
      </c>
      <c r="AB46" s="162">
        <v>-9.5522388059701577E-2</v>
      </c>
      <c r="AC46" s="162">
        <v>-6.117647058823527E-2</v>
      </c>
      <c r="AD46" s="162">
        <v>-8.900000000000001E-2</v>
      </c>
      <c r="AE46" s="162">
        <v>-2.5999999999999999E-2</v>
      </c>
      <c r="AF46" s="162">
        <v>-6.3E-2</v>
      </c>
      <c r="AG46" s="162">
        <v>-7.5342465753424695E-2</v>
      </c>
      <c r="AH46" s="162">
        <v>-6.8232662192393698E-2</v>
      </c>
      <c r="AI46" s="162">
        <v>-0.05</v>
      </c>
      <c r="AJ46" s="162">
        <v>-0.06</v>
      </c>
      <c r="AK46" s="162">
        <v>-9.6999999999999989E-2</v>
      </c>
      <c r="AL46" s="162">
        <v>-0.12300000000000001</v>
      </c>
      <c r="AM46" s="162">
        <v>-0.1</v>
      </c>
      <c r="AN46" s="162">
        <v>-0.1</v>
      </c>
      <c r="AO46" s="162">
        <v>-0.1</v>
      </c>
      <c r="AP46" s="162">
        <v>-0.12</v>
      </c>
      <c r="AQ46" s="162">
        <v>-0.11</v>
      </c>
      <c r="AR46" s="162">
        <v>-0.06</v>
      </c>
      <c r="AS46" s="162">
        <v>0.06</v>
      </c>
      <c r="AT46" s="162">
        <v>0</v>
      </c>
      <c r="AU46" s="347"/>
      <c r="AV46" s="162">
        <v>0.18381107879900879</v>
      </c>
      <c r="AW46" s="162">
        <v>9.485569212802536E-2</v>
      </c>
      <c r="AX46" s="162">
        <v>0.13578597055534122</v>
      </c>
      <c r="AY46" s="162">
        <v>0.29049337527959651</v>
      </c>
      <c r="AZ46" s="162">
        <v>0.18634101812279261</v>
      </c>
      <c r="BA46" s="162">
        <v>0.28999999999999998</v>
      </c>
      <c r="BB46" s="162">
        <v>0.21</v>
      </c>
      <c r="BC46" s="162">
        <v>-1.3608195634236627E-2</v>
      </c>
      <c r="BD46" s="162">
        <v>0.08</v>
      </c>
      <c r="BE46" s="162">
        <v>0.04</v>
      </c>
      <c r="BF46" s="162">
        <v>-0.05</v>
      </c>
      <c r="BG46" s="162">
        <v>0</v>
      </c>
      <c r="BH46" s="162">
        <v>-7.0000000000000007E-2</v>
      </c>
      <c r="BI46" s="162">
        <v>-0.02</v>
      </c>
      <c r="BJ46" s="162">
        <v>0.09</v>
      </c>
      <c r="BK46" s="162">
        <v>0.05</v>
      </c>
      <c r="BL46" s="162">
        <v>7.0000000000000007E-2</v>
      </c>
      <c r="BM46" s="162">
        <v>2.7677968673140908E-2</v>
      </c>
      <c r="BN46" s="162">
        <v>5.7489687397493001E-2</v>
      </c>
      <c r="BO46" s="162">
        <v>0.13</v>
      </c>
      <c r="BP46" s="162">
        <v>0.08</v>
      </c>
      <c r="BQ46" s="162">
        <v>-0.01</v>
      </c>
      <c r="BR46" s="162">
        <v>-0.06</v>
      </c>
      <c r="BS46" s="162">
        <v>-0.04</v>
      </c>
      <c r="BT46" s="162">
        <v>0.01</v>
      </c>
      <c r="BU46" s="162">
        <v>-0.02</v>
      </c>
      <c r="BV46" s="162">
        <v>-1.9671541376081972E-2</v>
      </c>
      <c r="BW46" s="162">
        <v>-2.0773962103034928E-2</v>
      </c>
      <c r="BX46" s="162">
        <v>-0.04</v>
      </c>
      <c r="BY46" s="162">
        <v>0.02</v>
      </c>
      <c r="BZ46" s="162">
        <v>-0.01</v>
      </c>
      <c r="CA46" s="162">
        <v>-0.04</v>
      </c>
      <c r="CB46" s="162">
        <v>-0.02</v>
      </c>
      <c r="CC46" s="162">
        <v>-0.04</v>
      </c>
      <c r="CD46" s="162">
        <v>-0.02</v>
      </c>
      <c r="CE46" s="162">
        <v>-0.06</v>
      </c>
      <c r="CF46" s="162">
        <v>-0.1</v>
      </c>
      <c r="CG46" s="162">
        <v>-7.0000000000000007E-2</v>
      </c>
      <c r="CH46" s="162">
        <v>-0.1</v>
      </c>
      <c r="CI46" s="162">
        <v>-0.09</v>
      </c>
      <c r="CJ46" s="162">
        <v>-0.12</v>
      </c>
      <c r="CK46" s="162">
        <v>-0.09</v>
      </c>
      <c r="CL46" s="162">
        <v>-0.05</v>
      </c>
      <c r="CM46" s="162">
        <v>0.05</v>
      </c>
      <c r="CN46" s="162">
        <v>0</v>
      </c>
    </row>
    <row r="47" spans="1:92" ht="16" customHeight="1" x14ac:dyDescent="0.3">
      <c r="A47" s="297" t="s">
        <v>174</v>
      </c>
      <c r="B47" s="155">
        <v>7.9071766222604367E-2</v>
      </c>
      <c r="C47" s="155">
        <v>0.14139020537124794</v>
      </c>
      <c r="D47" s="155">
        <v>0.11154558551142207</v>
      </c>
      <c r="E47" s="155">
        <v>4.7097036134795059E-2</v>
      </c>
      <c r="F47" s="155">
        <v>8.9866156787762844E-2</v>
      </c>
      <c r="G47" s="155">
        <v>0.05</v>
      </c>
      <c r="H47" s="155">
        <v>0.08</v>
      </c>
      <c r="I47" s="155">
        <v>-0.17283950617283952</v>
      </c>
      <c r="J47" s="155">
        <v>-0.31</v>
      </c>
      <c r="K47" s="155">
        <v>-0.25</v>
      </c>
      <c r="L47" s="155">
        <v>-0.19</v>
      </c>
      <c r="M47" s="155">
        <v>-0.23</v>
      </c>
      <c r="N47" s="155">
        <v>-0.21</v>
      </c>
      <c r="O47" s="155">
        <v>-0.22</v>
      </c>
      <c r="P47" s="155">
        <v>0.03</v>
      </c>
      <c r="Q47" s="155">
        <v>0.22</v>
      </c>
      <c r="R47" s="155">
        <v>0.12</v>
      </c>
      <c r="S47" s="155">
        <v>0.15864697474988096</v>
      </c>
      <c r="T47" s="155">
        <v>0.1330089213300894</v>
      </c>
      <c r="U47" s="155">
        <v>0.25</v>
      </c>
      <c r="V47" s="155">
        <v>0.17</v>
      </c>
      <c r="W47" s="155">
        <v>0.13</v>
      </c>
      <c r="X47" s="155">
        <v>0.05</v>
      </c>
      <c r="Y47" s="155">
        <v>0.09</v>
      </c>
      <c r="Z47" s="155">
        <v>0.05</v>
      </c>
      <c r="AA47" s="155">
        <v>0.08</v>
      </c>
      <c r="AB47" s="155">
        <v>-5.4545454545454508E-2</v>
      </c>
      <c r="AC47" s="155">
        <v>3.6672360092434443E-2</v>
      </c>
      <c r="AD47" s="155">
        <v>1.7000000000000001E-2</v>
      </c>
      <c r="AE47" s="155">
        <v>-2.3E-2</v>
      </c>
      <c r="AF47" s="155">
        <v>-4.0000000000000001E-3</v>
      </c>
      <c r="AG47" s="155">
        <v>3.9215686274509802E-4</v>
      </c>
      <c r="AH47" s="155">
        <v>-2.9294274300932098E-3</v>
      </c>
      <c r="AI47" s="155">
        <v>7.400000000000001E-2</v>
      </c>
      <c r="AJ47" s="155">
        <v>1.8000000000000002E-2</v>
      </c>
      <c r="AK47" s="155">
        <v>5.2000000000000005E-2</v>
      </c>
      <c r="AL47" s="155">
        <v>4.7E-2</v>
      </c>
      <c r="AM47" s="155">
        <v>0.05</v>
      </c>
      <c r="AN47" s="155">
        <v>0.03</v>
      </c>
      <c r="AO47" s="155">
        <v>0.04</v>
      </c>
      <c r="AP47" s="155">
        <v>-0.02</v>
      </c>
      <c r="AQ47" s="155">
        <v>0.03</v>
      </c>
      <c r="AR47" s="155">
        <v>0.04</v>
      </c>
      <c r="AS47" s="155">
        <v>0.04</v>
      </c>
      <c r="AT47" s="155">
        <v>0.04</v>
      </c>
      <c r="AU47" s="347"/>
      <c r="AV47" s="155">
        <v>0.13964627146682912</v>
      </c>
      <c r="AW47" s="155">
        <v>0.19943050334520823</v>
      </c>
      <c r="AX47" s="155">
        <v>0.17101428304350808</v>
      </c>
      <c r="AY47" s="155">
        <v>7.3814822289206966E-2</v>
      </c>
      <c r="AZ47" s="155">
        <v>0.13730628184827262</v>
      </c>
      <c r="BA47" s="155">
        <v>0.06</v>
      </c>
      <c r="BB47" s="155">
        <v>0.12</v>
      </c>
      <c r="BC47" s="155">
        <v>-0.13811201683552046</v>
      </c>
      <c r="BD47" s="155">
        <v>-0.28000000000000003</v>
      </c>
      <c r="BE47" s="155">
        <v>-0.21</v>
      </c>
      <c r="BF47" s="155">
        <v>-0.19</v>
      </c>
      <c r="BG47" s="155">
        <v>-0.21</v>
      </c>
      <c r="BH47" s="155">
        <v>-0.24</v>
      </c>
      <c r="BI47" s="155">
        <v>-0.22</v>
      </c>
      <c r="BJ47" s="155">
        <v>-0.05</v>
      </c>
      <c r="BK47" s="155">
        <v>0.11</v>
      </c>
      <c r="BL47" s="155">
        <v>0.03</v>
      </c>
      <c r="BM47" s="155">
        <v>0.12835722299938931</v>
      </c>
      <c r="BN47" s="155">
        <v>6.2872704469326274E-2</v>
      </c>
      <c r="BO47" s="155">
        <v>0.26</v>
      </c>
      <c r="BP47" s="155">
        <v>0.12</v>
      </c>
      <c r="BQ47" s="155">
        <v>0.17</v>
      </c>
      <c r="BR47" s="155">
        <v>0.11</v>
      </c>
      <c r="BS47" s="155">
        <v>0.13</v>
      </c>
      <c r="BT47" s="155">
        <v>0.12</v>
      </c>
      <c r="BU47" s="155">
        <v>0.13</v>
      </c>
      <c r="BV47" s="155">
        <v>2.4121146856603222E-2</v>
      </c>
      <c r="BW47" s="155">
        <v>9.7311842237744264E-2</v>
      </c>
      <c r="BX47" s="155">
        <v>0.06</v>
      </c>
      <c r="BY47" s="155">
        <v>0.01</v>
      </c>
      <c r="BZ47" s="155">
        <v>0.03</v>
      </c>
      <c r="CA47" s="155">
        <v>0.02</v>
      </c>
      <c r="CB47" s="155">
        <v>0.03</v>
      </c>
      <c r="CC47" s="155">
        <v>7.0000000000000007E-2</v>
      </c>
      <c r="CD47" s="155">
        <v>0.04</v>
      </c>
      <c r="CE47" s="155">
        <v>0.08</v>
      </c>
      <c r="CF47" s="155">
        <v>7.0000000000000007E-2</v>
      </c>
      <c r="CG47" s="155">
        <v>7.0000000000000007E-2</v>
      </c>
      <c r="CH47" s="155">
        <v>0.02</v>
      </c>
      <c r="CI47" s="155">
        <v>0.05</v>
      </c>
      <c r="CJ47" s="155">
        <v>-0.01</v>
      </c>
      <c r="CK47" s="155">
        <v>0.04</v>
      </c>
      <c r="CL47" s="155">
        <v>7.0000000000000007E-2</v>
      </c>
      <c r="CM47" s="155">
        <v>0.03</v>
      </c>
      <c r="CN47" s="155">
        <v>0.05</v>
      </c>
    </row>
    <row r="48" spans="1:92" ht="16" customHeight="1" x14ac:dyDescent="0.3">
      <c r="A48" s="228" t="s">
        <v>175</v>
      </c>
      <c r="B48" s="348">
        <v>-0.14966555183946481</v>
      </c>
      <c r="C48" s="348">
        <v>-0.17362146050670629</v>
      </c>
      <c r="D48" s="348">
        <v>-0.16233254531126856</v>
      </c>
      <c r="E48" s="348">
        <v>-0.11477987421383654</v>
      </c>
      <c r="F48" s="348">
        <v>-0.1464566929133857</v>
      </c>
      <c r="G48" s="348">
        <v>0.23</v>
      </c>
      <c r="H48" s="348">
        <v>-7.0000000000000007E-2</v>
      </c>
      <c r="I48" s="348">
        <v>-0.18485742379547701</v>
      </c>
      <c r="J48" s="348">
        <v>-0.18</v>
      </c>
      <c r="K48" s="348">
        <v>-0.18</v>
      </c>
      <c r="L48" s="348">
        <v>-0.27</v>
      </c>
      <c r="M48" s="348">
        <v>-0.21</v>
      </c>
      <c r="N48" s="348">
        <v>-0.48</v>
      </c>
      <c r="O48" s="348">
        <v>-0.28000000000000003</v>
      </c>
      <c r="P48" s="348">
        <v>-0.26</v>
      </c>
      <c r="Q48" s="348">
        <v>-0.32</v>
      </c>
      <c r="R48" s="348">
        <v>-0.28999999999999998</v>
      </c>
      <c r="S48" s="348">
        <v>-9.7087378640776698E-2</v>
      </c>
      <c r="T48" s="348">
        <v>-0.22737909516380639</v>
      </c>
      <c r="U48" s="348">
        <v>0.11</v>
      </c>
      <c r="V48" s="348">
        <v>-0.16</v>
      </c>
      <c r="W48" s="348">
        <v>0.08</v>
      </c>
      <c r="X48" s="348">
        <v>0.21</v>
      </c>
      <c r="Y48" s="348">
        <v>0.14000000000000001</v>
      </c>
      <c r="Z48" s="348">
        <v>-0.08</v>
      </c>
      <c r="AA48" s="348">
        <v>0.06</v>
      </c>
      <c r="AB48" s="348">
        <v>0.23766816143497743</v>
      </c>
      <c r="AC48" s="348">
        <v>0.10490566037735853</v>
      </c>
      <c r="AD48" s="296">
        <v>0.182</v>
      </c>
      <c r="AE48" s="296">
        <v>8.2000000000000003E-2</v>
      </c>
      <c r="AF48" s="296">
        <v>0.13</v>
      </c>
      <c r="AG48" s="296">
        <v>0.26967930029154502</v>
      </c>
      <c r="AH48" s="296">
        <v>0.174368747022392</v>
      </c>
      <c r="AI48" s="296">
        <v>0.13</v>
      </c>
      <c r="AJ48" s="296">
        <v>0.16200000000000001</v>
      </c>
      <c r="AK48" s="296">
        <v>5.7000000000000002E-2</v>
      </c>
      <c r="AL48" s="296">
        <v>0.14199999999999999</v>
      </c>
      <c r="AM48" s="296">
        <v>0.10099999999999999</v>
      </c>
      <c r="AN48" s="296">
        <v>0.27</v>
      </c>
      <c r="AO48" s="296">
        <v>0.16</v>
      </c>
      <c r="AP48" s="296">
        <v>0.39</v>
      </c>
      <c r="AQ48" s="296">
        <v>0.23</v>
      </c>
      <c r="AR48" s="296">
        <v>0.47</v>
      </c>
      <c r="AS48" s="296">
        <v>0.63</v>
      </c>
      <c r="AT48" s="296">
        <v>0.55000000000000004</v>
      </c>
      <c r="AU48" s="347"/>
      <c r="AV48" s="348">
        <v>0.13964627146682912</v>
      </c>
      <c r="AW48" s="348">
        <v>0.19943050334520823</v>
      </c>
      <c r="AX48" s="348">
        <v>0.17101428304350808</v>
      </c>
      <c r="AY48" s="348">
        <v>7.3814822289206966E-2</v>
      </c>
      <c r="AZ48" s="348">
        <v>0.13730628184827262</v>
      </c>
      <c r="BA48" s="348">
        <v>0.06</v>
      </c>
      <c r="BB48" s="348">
        <v>0.12</v>
      </c>
      <c r="BC48" s="348">
        <v>-0.13811201683552046</v>
      </c>
      <c r="BD48" s="348">
        <v>-0.28000000000000003</v>
      </c>
      <c r="BE48" s="348">
        <v>-0.21</v>
      </c>
      <c r="BF48" s="348">
        <v>-0.19</v>
      </c>
      <c r="BG48" s="348">
        <v>-0.21</v>
      </c>
      <c r="BH48" s="348">
        <v>-0.5</v>
      </c>
      <c r="BI48" s="348">
        <v>-0.27</v>
      </c>
      <c r="BJ48" s="348">
        <v>-0.34</v>
      </c>
      <c r="BK48" s="348">
        <v>-0.4</v>
      </c>
      <c r="BL48" s="348">
        <v>-0.37</v>
      </c>
      <c r="BM48" s="348">
        <v>-0.12060678335072381</v>
      </c>
      <c r="BN48" s="348">
        <v>-0.29418922574679934</v>
      </c>
      <c r="BO48" s="348">
        <v>0.12</v>
      </c>
      <c r="BP48" s="348">
        <v>-0.22</v>
      </c>
      <c r="BQ48" s="348">
        <v>0.13</v>
      </c>
      <c r="BR48" s="348">
        <v>0.28999999999999998</v>
      </c>
      <c r="BS48" s="348">
        <v>0.21</v>
      </c>
      <c r="BT48" s="348">
        <v>-0.01</v>
      </c>
      <c r="BU48" s="348">
        <v>0.13</v>
      </c>
      <c r="BV48" s="348">
        <v>0.36558312169408547</v>
      </c>
      <c r="BW48" s="348">
        <v>0.19065284910405508</v>
      </c>
      <c r="BX48" s="296">
        <v>0.27</v>
      </c>
      <c r="BY48" s="296">
        <v>0.14000000000000001</v>
      </c>
      <c r="BZ48" s="296">
        <v>0.2</v>
      </c>
      <c r="CA48" s="296">
        <v>0.32</v>
      </c>
      <c r="CB48" s="296">
        <v>0.24</v>
      </c>
      <c r="CC48" s="296">
        <v>0.14000000000000001</v>
      </c>
      <c r="CD48" s="296">
        <v>0.21</v>
      </c>
      <c r="CE48" s="296">
        <v>0.08</v>
      </c>
      <c r="CF48" s="296">
        <v>0.16</v>
      </c>
      <c r="CG48" s="296">
        <v>0.12</v>
      </c>
      <c r="CH48" s="296">
        <v>0.26</v>
      </c>
      <c r="CI48" s="296">
        <v>0.17</v>
      </c>
      <c r="CJ48" s="296">
        <v>0.39</v>
      </c>
      <c r="CK48" s="296">
        <v>0.23</v>
      </c>
      <c r="CL48" s="296">
        <v>0.53</v>
      </c>
      <c r="CM48" s="296">
        <v>0.66</v>
      </c>
      <c r="CN48" s="296">
        <v>0.6</v>
      </c>
    </row>
    <row r="49" spans="1:92" s="46" customFormat="1" ht="16" customHeight="1" x14ac:dyDescent="0.3">
      <c r="A49" s="229" t="s">
        <v>176</v>
      </c>
      <c r="B49" s="349">
        <v>1.419244961680386E-3</v>
      </c>
      <c r="C49" s="349">
        <v>3.2266391326794014E-2</v>
      </c>
      <c r="D49" s="349">
        <v>1.7574692442882248E-2</v>
      </c>
      <c r="E49" s="349">
        <v>-8.0321285140562242E-3</v>
      </c>
      <c r="F49" s="349">
        <v>8.9831117499101689E-3</v>
      </c>
      <c r="G49" s="349">
        <v>0.09</v>
      </c>
      <c r="H49" s="349">
        <v>0.03</v>
      </c>
      <c r="I49" s="349">
        <v>-0.17630385487528341</v>
      </c>
      <c r="J49" s="349">
        <v>-0.27</v>
      </c>
      <c r="K49" s="349">
        <v>-0.23</v>
      </c>
      <c r="L49" s="349">
        <v>-0.21</v>
      </c>
      <c r="M49" s="349">
        <v>-0.22</v>
      </c>
      <c r="N49" s="349">
        <v>-0.28999999999999998</v>
      </c>
      <c r="O49" s="349">
        <v>-0.24</v>
      </c>
      <c r="P49" s="349">
        <v>-0.05</v>
      </c>
      <c r="Q49" s="349">
        <v>0.05</v>
      </c>
      <c r="R49" s="349">
        <v>0</v>
      </c>
      <c r="S49" s="349">
        <v>8.6554909339719502E-2</v>
      </c>
      <c r="T49" s="349">
        <v>2.7150876389048055E-2</v>
      </c>
      <c r="U49" s="349">
        <v>0.23</v>
      </c>
      <c r="V49" s="349">
        <v>0.08</v>
      </c>
      <c r="W49" s="349">
        <v>0.12</v>
      </c>
      <c r="X49" s="349">
        <v>0.08</v>
      </c>
      <c r="Y49" s="349">
        <v>0.1</v>
      </c>
      <c r="Z49" s="349">
        <v>0.02</v>
      </c>
      <c r="AA49" s="349">
        <v>7.0000000000000007E-2</v>
      </c>
      <c r="AB49" s="349">
        <v>-8.2440230832633843E-4</v>
      </c>
      <c r="AC49" s="349">
        <v>5.1019598508291644E-2</v>
      </c>
      <c r="AD49" s="253">
        <v>5.2000000000000005E-2</v>
      </c>
      <c r="AE49" s="253">
        <v>1E-3</v>
      </c>
      <c r="AF49" s="253">
        <v>2.5000000000000001E-2</v>
      </c>
      <c r="AG49" s="253">
        <v>5.7478368355995103E-2</v>
      </c>
      <c r="AH49" s="253">
        <v>3.5799771047975902E-2</v>
      </c>
      <c r="AI49" s="253">
        <v>8.6999999999999994E-2</v>
      </c>
      <c r="AJ49" s="253">
        <v>0.05</v>
      </c>
      <c r="AK49" s="253">
        <v>5.2999999999999999E-2</v>
      </c>
      <c r="AL49" s="253">
        <v>7.0000000000000007E-2</v>
      </c>
      <c r="AM49" s="253">
        <v>6.2000000000000006E-2</v>
      </c>
      <c r="AN49" s="253">
        <v>0.09</v>
      </c>
      <c r="AO49" s="253">
        <v>7.0000000000000007E-2</v>
      </c>
      <c r="AP49" s="253">
        <v>0.08</v>
      </c>
      <c r="AQ49" s="253">
        <v>7.0000000000000007E-2</v>
      </c>
      <c r="AR49" s="253">
        <v>0.15</v>
      </c>
      <c r="AS49" s="253">
        <v>0.19</v>
      </c>
      <c r="AT49" s="253">
        <v>0.17</v>
      </c>
      <c r="AU49" s="350"/>
      <c r="AV49" s="349">
        <v>7.0157739500669558E-2</v>
      </c>
      <c r="AW49" s="349">
        <v>9.1324609269761908E-2</v>
      </c>
      <c r="AX49" s="349">
        <v>8.1355274797570168E-2</v>
      </c>
      <c r="AY49" s="349">
        <v>2.5304518690821488E-2</v>
      </c>
      <c r="AZ49" s="349">
        <v>6.193137668747032E-2</v>
      </c>
      <c r="BA49" s="349">
        <v>0.11</v>
      </c>
      <c r="BB49" s="349">
        <v>0.08</v>
      </c>
      <c r="BC49" s="349">
        <v>-0.13471485716191955</v>
      </c>
      <c r="BD49" s="349">
        <v>-0.24</v>
      </c>
      <c r="BE49" s="349">
        <v>-0.19</v>
      </c>
      <c r="BF49" s="349">
        <v>-0.22</v>
      </c>
      <c r="BG49" s="349">
        <v>-0.2</v>
      </c>
      <c r="BH49" s="349">
        <v>-0.32</v>
      </c>
      <c r="BI49" s="349">
        <v>-0.23</v>
      </c>
      <c r="BJ49" s="349">
        <v>-0.13</v>
      </c>
      <c r="BK49" s="349">
        <v>-0.05</v>
      </c>
      <c r="BL49" s="349">
        <v>-0.09</v>
      </c>
      <c r="BM49" s="349">
        <v>5.7106112289930192E-2</v>
      </c>
      <c r="BN49" s="349">
        <v>-4.4364415345629529E-2</v>
      </c>
      <c r="BO49" s="349">
        <v>0.23</v>
      </c>
      <c r="BP49" s="349">
        <v>0.02</v>
      </c>
      <c r="BQ49" s="349">
        <v>0.16</v>
      </c>
      <c r="BR49" s="349">
        <v>0.14000000000000001</v>
      </c>
      <c r="BS49" s="349">
        <v>0.15</v>
      </c>
      <c r="BT49" s="349">
        <v>0.09</v>
      </c>
      <c r="BU49" s="349">
        <v>0.13</v>
      </c>
      <c r="BV49" s="349">
        <v>8.6859759765984368E-2</v>
      </c>
      <c r="BW49" s="349">
        <v>0.11683947840681912</v>
      </c>
      <c r="BX49" s="253">
        <v>0.1</v>
      </c>
      <c r="BY49" s="253">
        <v>0.04</v>
      </c>
      <c r="BZ49" s="253">
        <v>7.0000000000000007E-2</v>
      </c>
      <c r="CA49" s="253">
        <v>0.08</v>
      </c>
      <c r="CB49" s="253">
        <v>7.0000000000000007E-2</v>
      </c>
      <c r="CC49" s="253">
        <v>0.09</v>
      </c>
      <c r="CD49" s="253">
        <v>0.08</v>
      </c>
      <c r="CE49" s="253">
        <v>0.08</v>
      </c>
      <c r="CF49" s="253">
        <v>0.09</v>
      </c>
      <c r="CG49" s="253">
        <v>0.09</v>
      </c>
      <c r="CH49" s="253">
        <v>0.08</v>
      </c>
      <c r="CI49" s="253">
        <v>0.08</v>
      </c>
      <c r="CJ49" s="253">
        <v>0.09</v>
      </c>
      <c r="CK49" s="253">
        <v>0.08</v>
      </c>
      <c r="CL49" s="253">
        <v>0.18</v>
      </c>
      <c r="CM49" s="253">
        <v>0.2</v>
      </c>
      <c r="CN49" s="253">
        <v>0.19</v>
      </c>
    </row>
    <row r="50" spans="1:92" ht="16" customHeight="1" x14ac:dyDescent="0.3">
      <c r="A50" s="160" t="s">
        <v>65</v>
      </c>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347"/>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5"/>
      <c r="BR50" s="155"/>
      <c r="BS50" s="155"/>
      <c r="BT50" s="155"/>
      <c r="BU50" s="155"/>
      <c r="BV50" s="155"/>
      <c r="BW50" s="155"/>
      <c r="BX50" s="155"/>
      <c r="BY50" s="155"/>
      <c r="BZ50" s="155"/>
      <c r="CA50" s="155"/>
      <c r="CB50" s="155"/>
      <c r="CC50" s="155"/>
      <c r="CD50" s="155"/>
      <c r="CE50" s="155"/>
      <c r="CF50" s="155"/>
      <c r="CG50" s="155"/>
      <c r="CH50" s="155"/>
      <c r="CI50" s="155"/>
      <c r="CJ50" s="155"/>
      <c r="CK50" s="155"/>
      <c r="CL50" s="155"/>
      <c r="CM50" s="155"/>
      <c r="CN50" s="155"/>
    </row>
    <row r="51" spans="1:92" ht="16" customHeight="1" x14ac:dyDescent="0.3">
      <c r="A51" s="159" t="s">
        <v>177</v>
      </c>
      <c r="B51" s="162">
        <v>9.9669343410486499E-2</v>
      </c>
      <c r="C51" s="162">
        <v>0.11604395604395606</v>
      </c>
      <c r="D51" s="162">
        <v>0.10815118397085584</v>
      </c>
      <c r="E51" s="162">
        <v>4.4000000000000025E-2</v>
      </c>
      <c r="F51" s="162">
        <v>8.641975308641954E-2</v>
      </c>
      <c r="G51" s="162">
        <v>0</v>
      </c>
      <c r="H51" s="162">
        <v>0.06</v>
      </c>
      <c r="I51" s="162">
        <v>-0.14003436426116836</v>
      </c>
      <c r="J51" s="162">
        <v>-0.36</v>
      </c>
      <c r="K51" s="162">
        <v>-0.25</v>
      </c>
      <c r="L51" s="162">
        <v>-0.2</v>
      </c>
      <c r="M51" s="162">
        <v>-0.24</v>
      </c>
      <c r="N51" s="162">
        <v>-0.17</v>
      </c>
      <c r="O51" s="162">
        <v>-0.22</v>
      </c>
      <c r="P51" s="162">
        <v>-0.02</v>
      </c>
      <c r="Q51" s="162">
        <v>0.33</v>
      </c>
      <c r="R51" s="162">
        <v>0.14000000000000001</v>
      </c>
      <c r="S51" s="162">
        <v>0.15486961149547643</v>
      </c>
      <c r="T51" s="162">
        <v>0.14428312159709619</v>
      </c>
      <c r="U51" s="162">
        <v>0.23</v>
      </c>
      <c r="V51" s="162">
        <v>0.17</v>
      </c>
      <c r="W51" s="162">
        <v>0.14000000000000001</v>
      </c>
      <c r="X51" s="162">
        <v>0.1</v>
      </c>
      <c r="Y51" s="162">
        <v>0.12</v>
      </c>
      <c r="Z51" s="162">
        <v>0.13</v>
      </c>
      <c r="AA51" s="162">
        <v>0.12</v>
      </c>
      <c r="AB51" s="162">
        <v>-2.2196708763873096E-2</v>
      </c>
      <c r="AC51" s="162">
        <v>7.9277864992150768E-2</v>
      </c>
      <c r="AD51" s="162">
        <v>0.109</v>
      </c>
      <c r="AE51" s="162">
        <v>7.0000000000000001E-3</v>
      </c>
      <c r="AF51" s="162">
        <v>5.3999999999999999E-2</v>
      </c>
      <c r="AG51" s="162">
        <v>-5.3061224489795904E-3</v>
      </c>
      <c r="AH51" s="162">
        <v>3.3672891907187301E-2</v>
      </c>
      <c r="AI51" s="162">
        <v>8.900000000000001E-2</v>
      </c>
      <c r="AJ51" s="162">
        <v>4.8000000000000001E-2</v>
      </c>
      <c r="AK51" s="162">
        <v>3.2000000000000001E-2</v>
      </c>
      <c r="AL51" s="162">
        <v>0.03</v>
      </c>
      <c r="AM51" s="162">
        <v>3.3000000000000002E-2</v>
      </c>
      <c r="AN51" s="162">
        <v>0.03</v>
      </c>
      <c r="AO51" s="162">
        <v>0.03</v>
      </c>
      <c r="AP51" s="162">
        <v>-0.04</v>
      </c>
      <c r="AQ51" s="162">
        <v>0.01</v>
      </c>
      <c r="AR51" s="162">
        <v>0.01</v>
      </c>
      <c r="AS51" s="162">
        <v>0.03</v>
      </c>
      <c r="AT51" s="162">
        <v>0.02</v>
      </c>
      <c r="AU51" s="347"/>
      <c r="AV51" s="162">
        <v>0.16340683329640887</v>
      </c>
      <c r="AW51" s="162">
        <v>0.17333856565774344</v>
      </c>
      <c r="AX51" s="162">
        <v>0.16875495547539807</v>
      </c>
      <c r="AY51" s="162">
        <v>7.0803122370634297E-2</v>
      </c>
      <c r="AZ51" s="162">
        <v>0.13452024707243268</v>
      </c>
      <c r="BA51" s="162">
        <v>0.01</v>
      </c>
      <c r="BB51" s="162">
        <v>0.1</v>
      </c>
      <c r="BC51" s="162">
        <v>-0.11792618134083759</v>
      </c>
      <c r="BD51" s="162">
        <v>-0.33</v>
      </c>
      <c r="BE51" s="162">
        <v>-0.23</v>
      </c>
      <c r="BF51" s="162">
        <v>-0.21</v>
      </c>
      <c r="BG51" s="162">
        <v>-0.22</v>
      </c>
      <c r="BH51" s="162">
        <v>-0.2</v>
      </c>
      <c r="BI51" s="162">
        <v>-0.22</v>
      </c>
      <c r="BJ51" s="162">
        <v>-0.09</v>
      </c>
      <c r="BK51" s="162">
        <v>0.22</v>
      </c>
      <c r="BL51" s="162">
        <v>0.05</v>
      </c>
      <c r="BM51" s="162">
        <v>0.12379989893885845</v>
      </c>
      <c r="BN51" s="162">
        <v>7.4186477828359285E-2</v>
      </c>
      <c r="BO51" s="162">
        <v>0.24</v>
      </c>
      <c r="BP51" s="162">
        <v>0.12</v>
      </c>
      <c r="BQ51" s="162">
        <v>0.17</v>
      </c>
      <c r="BR51" s="162">
        <v>0.16</v>
      </c>
      <c r="BS51" s="162">
        <v>0.16</v>
      </c>
      <c r="BT51" s="162">
        <v>0.2</v>
      </c>
      <c r="BU51" s="162">
        <v>0.18</v>
      </c>
      <c r="BV51" s="162">
        <v>5.8081773022544858E-2</v>
      </c>
      <c r="BW51" s="162">
        <v>0.14183673469387786</v>
      </c>
      <c r="BX51" s="162">
        <v>0.16</v>
      </c>
      <c r="BY51" s="162">
        <v>0.04</v>
      </c>
      <c r="BZ51" s="162">
        <v>0.09</v>
      </c>
      <c r="CA51" s="162">
        <v>0.01</v>
      </c>
      <c r="CB51" s="162">
        <v>0.06</v>
      </c>
      <c r="CC51" s="162">
        <v>0.08</v>
      </c>
      <c r="CD51" s="162">
        <v>7.0000000000000007E-2</v>
      </c>
      <c r="CE51" s="162">
        <v>0.06</v>
      </c>
      <c r="CF51" s="162">
        <v>0.05</v>
      </c>
      <c r="CG51" s="162">
        <v>0.05</v>
      </c>
      <c r="CH51" s="162">
        <v>0.02</v>
      </c>
      <c r="CI51" s="162">
        <v>0.04</v>
      </c>
      <c r="CJ51" s="162">
        <v>-0.04</v>
      </c>
      <c r="CK51" s="162">
        <v>0.02</v>
      </c>
      <c r="CL51" s="162">
        <v>0.04</v>
      </c>
      <c r="CM51" s="162">
        <v>0.03</v>
      </c>
      <c r="CN51" s="162">
        <v>0.04</v>
      </c>
    </row>
    <row r="52" spans="1:92" ht="16" customHeight="1" x14ac:dyDescent="0.3">
      <c r="A52" s="228" t="s">
        <v>178</v>
      </c>
      <c r="B52" s="163">
        <v>-0.14966555183946481</v>
      </c>
      <c r="C52" s="163">
        <v>-0.17362146050670629</v>
      </c>
      <c r="D52" s="163">
        <v>-0.16233254531126856</v>
      </c>
      <c r="E52" s="163">
        <v>-0.11477987421383654</v>
      </c>
      <c r="F52" s="163">
        <v>-0.1464566929133857</v>
      </c>
      <c r="G52" s="163">
        <v>0.23</v>
      </c>
      <c r="H52" s="162">
        <v>-7.0000000000000007E-2</v>
      </c>
      <c r="I52" s="163">
        <v>-0.18485742379547701</v>
      </c>
      <c r="J52" s="163">
        <v>-0.18</v>
      </c>
      <c r="K52" s="163">
        <v>-0.18</v>
      </c>
      <c r="L52" s="163">
        <v>-0.27</v>
      </c>
      <c r="M52" s="163">
        <v>-0.21</v>
      </c>
      <c r="N52" s="163">
        <v>-0.48</v>
      </c>
      <c r="O52" s="163">
        <v>-0.28000000000000003</v>
      </c>
      <c r="P52" s="163">
        <v>-0.26</v>
      </c>
      <c r="Q52" s="163">
        <v>-0.32</v>
      </c>
      <c r="R52" s="163">
        <v>-0.28999999999999998</v>
      </c>
      <c r="S52" s="163">
        <v>-9.7087378640776698E-2</v>
      </c>
      <c r="T52" s="163">
        <v>-0.22737909516380639</v>
      </c>
      <c r="U52" s="163">
        <v>0.11</v>
      </c>
      <c r="V52" s="163">
        <v>-0.16</v>
      </c>
      <c r="W52" s="163">
        <v>0.08</v>
      </c>
      <c r="X52" s="163">
        <v>0.21</v>
      </c>
      <c r="Y52" s="163">
        <v>0.14000000000000001</v>
      </c>
      <c r="Z52" s="163">
        <v>-0.08</v>
      </c>
      <c r="AA52" s="163">
        <v>0.06</v>
      </c>
      <c r="AB52" s="163">
        <v>0.23766816143497743</v>
      </c>
      <c r="AC52" s="163">
        <v>0.10490566037735853</v>
      </c>
      <c r="AD52" s="163">
        <v>0.182</v>
      </c>
      <c r="AE52" s="163">
        <v>8.2000000000000003E-2</v>
      </c>
      <c r="AF52" s="163">
        <v>0.13</v>
      </c>
      <c r="AG52" s="163">
        <v>0.26967930029154502</v>
      </c>
      <c r="AH52" s="163">
        <v>0.174368747022392</v>
      </c>
      <c r="AI52" s="163">
        <v>0.13</v>
      </c>
      <c r="AJ52" s="163">
        <v>0.16200000000000001</v>
      </c>
      <c r="AK52" s="163">
        <v>5.7000000000000002E-2</v>
      </c>
      <c r="AL52" s="163">
        <v>0.14199999999999999</v>
      </c>
      <c r="AM52" s="163">
        <v>0.10099999999999999</v>
      </c>
      <c r="AN52" s="163">
        <v>0.27</v>
      </c>
      <c r="AO52" s="163">
        <v>0.16</v>
      </c>
      <c r="AP52" s="163">
        <v>0.39</v>
      </c>
      <c r="AQ52" s="163">
        <v>0.23</v>
      </c>
      <c r="AR52" s="163">
        <v>0.47</v>
      </c>
      <c r="AS52" s="163">
        <v>0.63</v>
      </c>
      <c r="AT52" s="163">
        <v>0.55000000000000004</v>
      </c>
      <c r="AU52" s="347"/>
      <c r="AV52" s="163">
        <v>-6.9907822825907198E-2</v>
      </c>
      <c r="AW52" s="163">
        <v>-0.11565567160877485</v>
      </c>
      <c r="AX52" s="163">
        <v>-9.4497097253278595E-2</v>
      </c>
      <c r="AY52" s="163">
        <v>-7.0153879187574805E-2</v>
      </c>
      <c r="AZ52" s="163">
        <v>-8.6073157947137977E-2</v>
      </c>
      <c r="BA52" s="163">
        <v>0.27</v>
      </c>
      <c r="BB52" s="163">
        <v>-0.01</v>
      </c>
      <c r="BC52" s="163">
        <v>-0.12626662292743401</v>
      </c>
      <c r="BD52" s="163">
        <v>-0.12</v>
      </c>
      <c r="BE52" s="163">
        <v>-0.12</v>
      </c>
      <c r="BF52" s="163">
        <v>-0.28000000000000003</v>
      </c>
      <c r="BG52" s="163">
        <v>-0.18</v>
      </c>
      <c r="BH52" s="163">
        <v>-0.5</v>
      </c>
      <c r="BI52" s="163">
        <v>-0.27</v>
      </c>
      <c r="BJ52" s="163">
        <v>-0.34</v>
      </c>
      <c r="BK52" s="163">
        <v>-0.4</v>
      </c>
      <c r="BL52" s="163">
        <v>-0.37</v>
      </c>
      <c r="BM52" s="163">
        <v>-0.12072892938496577</v>
      </c>
      <c r="BN52" s="163">
        <v>-0.29413829413829412</v>
      </c>
      <c r="BO52" s="163">
        <v>0.12</v>
      </c>
      <c r="BP52" s="163">
        <v>-0.22</v>
      </c>
      <c r="BQ52" s="163">
        <v>0.13</v>
      </c>
      <c r="BR52" s="163">
        <v>0.28999999999999998</v>
      </c>
      <c r="BS52" s="163">
        <v>0.21</v>
      </c>
      <c r="BT52" s="163">
        <v>-0.01</v>
      </c>
      <c r="BU52" s="163">
        <v>0.13</v>
      </c>
      <c r="BV52" s="163">
        <v>0.36567164179104478</v>
      </c>
      <c r="BW52" s="163">
        <v>0.19058641975308657</v>
      </c>
      <c r="BX52" s="163">
        <v>0.26</v>
      </c>
      <c r="BY52" s="163">
        <v>0.14000000000000001</v>
      </c>
      <c r="BZ52" s="163">
        <v>0.2</v>
      </c>
      <c r="CA52" s="163">
        <v>0.32</v>
      </c>
      <c r="CB52" s="163">
        <v>0.24</v>
      </c>
      <c r="CC52" s="163">
        <v>0.14000000000000001</v>
      </c>
      <c r="CD52" s="163">
        <v>0.21</v>
      </c>
      <c r="CE52" s="163">
        <v>0.09</v>
      </c>
      <c r="CF52" s="163">
        <v>0.16</v>
      </c>
      <c r="CG52" s="163">
        <v>0.12</v>
      </c>
      <c r="CH52" s="163">
        <v>0.26</v>
      </c>
      <c r="CI52" s="163">
        <v>0.17</v>
      </c>
      <c r="CJ52" s="163">
        <v>0.39</v>
      </c>
      <c r="CK52" s="163">
        <v>0.23</v>
      </c>
      <c r="CL52" s="163">
        <v>0.53</v>
      </c>
      <c r="CM52" s="163">
        <v>0.66</v>
      </c>
      <c r="CN52" s="163">
        <v>0.6</v>
      </c>
    </row>
    <row r="53" spans="1:92" s="46" customFormat="1" ht="16" customHeight="1" x14ac:dyDescent="0.3">
      <c r="A53" s="230" t="s">
        <v>179</v>
      </c>
      <c r="B53" s="231">
        <v>9.6589194083911509E-3</v>
      </c>
      <c r="C53" s="231">
        <v>8.5706386508156568E-3</v>
      </c>
      <c r="D53" s="231">
        <v>9.0909090909090245E-3</v>
      </c>
      <c r="E53" s="231">
        <v>-1.3344690516751814E-2</v>
      </c>
      <c r="F53" s="231">
        <v>1.5308075009566676E-3</v>
      </c>
      <c r="G53" s="356">
        <v>0.06</v>
      </c>
      <c r="H53" s="231">
        <v>0.02</v>
      </c>
      <c r="I53" s="231">
        <v>-0.15366218236173387</v>
      </c>
      <c r="J53" s="231">
        <v>-0.3</v>
      </c>
      <c r="K53" s="231">
        <v>-0.23</v>
      </c>
      <c r="L53" s="231">
        <v>-0.22</v>
      </c>
      <c r="M53" s="231">
        <v>-0.23</v>
      </c>
      <c r="N53" s="231">
        <v>-0.27</v>
      </c>
      <c r="O53" s="231">
        <v>-0.24</v>
      </c>
      <c r="P53" s="231">
        <v>-0.09</v>
      </c>
      <c r="Q53" s="231">
        <v>0.1</v>
      </c>
      <c r="R53" s="231">
        <v>0</v>
      </c>
      <c r="S53" s="231">
        <v>7.8061413244543187E-2</v>
      </c>
      <c r="T53" s="231">
        <v>2.6257121624969095E-2</v>
      </c>
      <c r="U53" s="231">
        <v>0.21</v>
      </c>
      <c r="V53" s="231">
        <v>7.0000000000000007E-2</v>
      </c>
      <c r="W53" s="231">
        <v>0.12</v>
      </c>
      <c r="X53" s="231">
        <v>0.12</v>
      </c>
      <c r="Y53" s="231">
        <v>0.12</v>
      </c>
      <c r="Z53" s="231">
        <v>0.08</v>
      </c>
      <c r="AA53" s="231">
        <v>0.11</v>
      </c>
      <c r="AB53" s="231">
        <v>3.0773918342473821E-2</v>
      </c>
      <c r="AC53" s="231">
        <v>8.5148686030428772E-2</v>
      </c>
      <c r="AD53" s="231">
        <v>0.125</v>
      </c>
      <c r="AE53" s="231">
        <v>0.02</v>
      </c>
      <c r="AF53" s="231">
        <v>7.1999999999999995E-2</v>
      </c>
      <c r="AG53" s="231">
        <v>5.4846938775510203E-2</v>
      </c>
      <c r="AH53" s="231">
        <v>6.5888513144976499E-2</v>
      </c>
      <c r="AI53" s="231">
        <v>9.9000000000000005E-2</v>
      </c>
      <c r="AJ53" s="231">
        <v>7.0000000000000007E-2</v>
      </c>
      <c r="AK53" s="231">
        <v>3.7999999999999999E-2</v>
      </c>
      <c r="AL53" s="231">
        <v>5.7999999999999996E-2</v>
      </c>
      <c r="AM53" s="231">
        <v>0.05</v>
      </c>
      <c r="AN53" s="231">
        <v>0.1</v>
      </c>
      <c r="AO53" s="231">
        <v>7.0000000000000007E-2</v>
      </c>
      <c r="AP53" s="231">
        <v>7.0000000000000007E-2</v>
      </c>
      <c r="AQ53" s="231">
        <v>7.0000000000000007E-2</v>
      </c>
      <c r="AR53" s="231">
        <v>0.13</v>
      </c>
      <c r="AS53" s="231">
        <v>0.2</v>
      </c>
      <c r="AT53" s="231">
        <v>0.16</v>
      </c>
      <c r="AU53" s="350"/>
      <c r="AV53" s="231">
        <v>8.0948924443452225E-2</v>
      </c>
      <c r="AW53" s="231">
        <v>6.7043163005174086E-2</v>
      </c>
      <c r="AX53" s="231">
        <v>7.3717791626471518E-2</v>
      </c>
      <c r="AY53" s="231">
        <v>2.0410435315946329E-2</v>
      </c>
      <c r="AZ53" s="231">
        <v>5.515287533875584E-2</v>
      </c>
      <c r="BA53" s="231">
        <v>0.08</v>
      </c>
      <c r="BB53" s="231">
        <v>0.06</v>
      </c>
      <c r="BC53" s="231">
        <v>-0.12045006598947613</v>
      </c>
      <c r="BD53" s="231">
        <v>-0.27</v>
      </c>
      <c r="BE53" s="231">
        <v>-0.2</v>
      </c>
      <c r="BF53" s="231">
        <v>-0.23</v>
      </c>
      <c r="BG53" s="231">
        <v>-0.21</v>
      </c>
      <c r="BH53" s="231">
        <v>-0.28999999999999998</v>
      </c>
      <c r="BI53" s="231">
        <v>-0.23</v>
      </c>
      <c r="BJ53" s="231">
        <v>-0.16</v>
      </c>
      <c r="BK53" s="231">
        <v>-0.01</v>
      </c>
      <c r="BL53" s="231">
        <v>-0.09</v>
      </c>
      <c r="BM53" s="231">
        <v>4.8652432621631402E-2</v>
      </c>
      <c r="BN53" s="231">
        <v>-4.5330296127562723E-2</v>
      </c>
      <c r="BO53" s="231">
        <v>0.22</v>
      </c>
      <c r="BP53" s="231">
        <v>0.02</v>
      </c>
      <c r="BQ53" s="231">
        <v>0.16</v>
      </c>
      <c r="BR53" s="231">
        <v>0.19</v>
      </c>
      <c r="BS53" s="231">
        <v>0.17</v>
      </c>
      <c r="BT53" s="231">
        <v>0.15</v>
      </c>
      <c r="BU53" s="231">
        <v>0.17</v>
      </c>
      <c r="BV53" s="231">
        <v>0.12077882567690901</v>
      </c>
      <c r="BW53" s="231">
        <v>0.15290921836663204</v>
      </c>
      <c r="BX53" s="231">
        <v>0.18</v>
      </c>
      <c r="BY53" s="231">
        <v>7.0000000000000007E-2</v>
      </c>
      <c r="BZ53" s="231">
        <v>0.12</v>
      </c>
      <c r="CA53" s="231">
        <v>0.08</v>
      </c>
      <c r="CB53" s="231">
        <v>0.1</v>
      </c>
      <c r="CC53" s="231">
        <v>0.1</v>
      </c>
      <c r="CD53" s="231">
        <v>0.1</v>
      </c>
      <c r="CE53" s="231">
        <v>7.0000000000000007E-2</v>
      </c>
      <c r="CF53" s="231">
        <v>0.08</v>
      </c>
      <c r="CG53" s="231">
        <v>7.0000000000000007E-2</v>
      </c>
      <c r="CH53" s="231">
        <v>0.08</v>
      </c>
      <c r="CI53" s="231">
        <v>7.0000000000000007E-2</v>
      </c>
      <c r="CJ53" s="231">
        <v>7.0000000000000007E-2</v>
      </c>
      <c r="CK53" s="231">
        <v>7.0000000000000007E-2</v>
      </c>
      <c r="CL53" s="231">
        <v>0.16</v>
      </c>
      <c r="CM53" s="231">
        <v>0.2</v>
      </c>
      <c r="CN53" s="231">
        <v>0.18</v>
      </c>
    </row>
    <row r="54" spans="1:92" ht="16" customHeight="1" x14ac:dyDescent="0.3">
      <c r="A54" s="156"/>
      <c r="B54" s="162"/>
      <c r="C54" s="162"/>
      <c r="D54" s="162"/>
      <c r="E54" s="162"/>
      <c r="F54" s="162"/>
      <c r="G54" s="351"/>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c r="AT54" s="162"/>
      <c r="AU54" s="347"/>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2"/>
      <c r="BR54" s="162"/>
      <c r="BS54" s="162"/>
      <c r="BT54" s="162"/>
      <c r="BU54" s="162"/>
      <c r="BV54" s="162"/>
      <c r="BW54" s="162"/>
      <c r="BX54" s="162"/>
      <c r="BY54" s="162"/>
      <c r="BZ54" s="162"/>
      <c r="CA54" s="162"/>
      <c r="CB54" s="162"/>
      <c r="CC54" s="162"/>
      <c r="CD54" s="162"/>
      <c r="CE54" s="162"/>
      <c r="CF54" s="162"/>
      <c r="CG54" s="162"/>
      <c r="CH54" s="162"/>
      <c r="CI54" s="162"/>
      <c r="CJ54" s="162"/>
      <c r="CK54" s="162"/>
      <c r="CL54" s="162"/>
      <c r="CM54" s="162"/>
      <c r="CN54" s="162"/>
    </row>
    <row r="55" spans="1:92" ht="16" customHeight="1" x14ac:dyDescent="0.3">
      <c r="A55" s="43" t="s">
        <v>74</v>
      </c>
      <c r="B55" s="161"/>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239">
        <v>-0.47</v>
      </c>
      <c r="AC55" s="239">
        <v>-0.7</v>
      </c>
      <c r="AD55" s="239" t="s">
        <v>212</v>
      </c>
      <c r="AE55" s="239">
        <v>-0.56299999999999994</v>
      </c>
      <c r="AF55" s="239" t="s">
        <v>212</v>
      </c>
      <c r="AG55" s="239" t="s">
        <v>212</v>
      </c>
      <c r="AH55" s="239" t="s">
        <v>212</v>
      </c>
      <c r="AI55" s="239">
        <v>0.61699999999999999</v>
      </c>
      <c r="AJ55" s="239" t="s">
        <v>212</v>
      </c>
      <c r="AK55" s="239">
        <v>-0.871</v>
      </c>
      <c r="AL55" s="239">
        <v>-0.28600000000000003</v>
      </c>
      <c r="AM55" s="239">
        <v>-0.89</v>
      </c>
      <c r="AN55" s="239" t="s">
        <v>212</v>
      </c>
      <c r="AO55" s="239" t="s">
        <v>212</v>
      </c>
      <c r="AP55" s="239">
        <v>-0.87</v>
      </c>
      <c r="AQ55" s="239" t="s">
        <v>212</v>
      </c>
      <c r="AR55" s="239" t="s">
        <v>212</v>
      </c>
      <c r="AS55" s="239" t="s">
        <v>212</v>
      </c>
      <c r="AT55" s="239" t="s">
        <v>212</v>
      </c>
      <c r="AU55" s="347"/>
      <c r="AV55" s="162"/>
      <c r="AW55" s="162"/>
      <c r="AX55" s="162"/>
      <c r="AY55" s="162"/>
      <c r="AZ55" s="162"/>
      <c r="BA55" s="162"/>
      <c r="BB55" s="162"/>
      <c r="BC55" s="162"/>
      <c r="BD55" s="162"/>
      <c r="BE55" s="162"/>
      <c r="BF55" s="162"/>
      <c r="BG55" s="162"/>
      <c r="BH55" s="162"/>
      <c r="BI55" s="162"/>
      <c r="BJ55" s="162"/>
      <c r="BK55" s="162"/>
      <c r="BL55" s="162"/>
      <c r="BM55" s="162"/>
      <c r="BN55" s="162"/>
      <c r="BO55" s="162"/>
      <c r="BP55" s="162"/>
      <c r="BQ55" s="162"/>
      <c r="BR55" s="162"/>
      <c r="BS55" s="162"/>
      <c r="BT55" s="162"/>
      <c r="BU55" s="162"/>
      <c r="BV55" s="239">
        <v>-0.36</v>
      </c>
      <c r="BW55" s="239">
        <v>-0.62</v>
      </c>
      <c r="BX55" s="239" t="s">
        <v>212</v>
      </c>
      <c r="BY55" s="239">
        <v>-0.25</v>
      </c>
      <c r="BZ55" s="239" t="s">
        <v>212</v>
      </c>
      <c r="CA55" s="239" t="s">
        <v>212</v>
      </c>
      <c r="CB55" s="239" t="s">
        <v>212</v>
      </c>
      <c r="CC55" s="239">
        <v>0.46299999999999997</v>
      </c>
      <c r="CD55" s="239" t="s">
        <v>212</v>
      </c>
      <c r="CE55" s="239">
        <v>-0.86</v>
      </c>
      <c r="CF55" s="239">
        <v>0.41000000000000003</v>
      </c>
      <c r="CG55" s="239">
        <v>-0.94000000000000006</v>
      </c>
      <c r="CH55" s="239" t="s">
        <v>212</v>
      </c>
      <c r="CI55" s="239" t="s">
        <v>212</v>
      </c>
      <c r="CJ55" s="239">
        <v>-0.86</v>
      </c>
      <c r="CK55" s="239" t="s">
        <v>212</v>
      </c>
      <c r="CL55" s="239" t="s">
        <v>212</v>
      </c>
      <c r="CM55" s="239" t="s">
        <v>212</v>
      </c>
      <c r="CN55" s="239" t="s">
        <v>212</v>
      </c>
    </row>
    <row r="56" spans="1:92" ht="16" customHeight="1" x14ac:dyDescent="0.3">
      <c r="A56" s="156"/>
      <c r="B56" s="162"/>
      <c r="C56" s="162"/>
      <c r="D56" s="162"/>
      <c r="E56" s="162"/>
      <c r="F56" s="162"/>
      <c r="G56" s="351"/>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c r="AT56" s="162"/>
      <c r="AU56" s="347"/>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2"/>
      <c r="BR56" s="162"/>
      <c r="BS56" s="162"/>
      <c r="BT56" s="162"/>
      <c r="BU56" s="162"/>
      <c r="BV56" s="162"/>
      <c r="BW56" s="162"/>
      <c r="BX56" s="162"/>
      <c r="BY56" s="162"/>
      <c r="BZ56" s="162"/>
      <c r="CA56" s="162"/>
      <c r="CB56" s="162"/>
      <c r="CC56" s="162"/>
      <c r="CD56" s="162"/>
      <c r="CE56" s="162"/>
      <c r="CF56" s="162"/>
      <c r="CG56" s="162"/>
      <c r="CH56" s="162"/>
      <c r="CI56" s="162"/>
      <c r="CJ56" s="162"/>
      <c r="CK56" s="162"/>
      <c r="CL56" s="162"/>
      <c r="CM56" s="162"/>
      <c r="CN56" s="162"/>
    </row>
    <row r="57" spans="1:92" ht="16" customHeight="1" x14ac:dyDescent="0.3">
      <c r="A57" s="43" t="s">
        <v>180</v>
      </c>
      <c r="B57" s="161">
        <v>-0.12440191387559817</v>
      </c>
      <c r="C57" s="161">
        <v>0.36567164179104505</v>
      </c>
      <c r="D57" s="161">
        <v>0.15094339622641514</v>
      </c>
      <c r="E57" s="161">
        <v>8.4905660377358361E-2</v>
      </c>
      <c r="F57" s="161">
        <v>0.13062409288824381</v>
      </c>
      <c r="G57" s="161">
        <v>0.45</v>
      </c>
      <c r="H57" s="161">
        <v>0.23</v>
      </c>
      <c r="I57" s="161">
        <v>-0.47540983606557369</v>
      </c>
      <c r="J57" s="161">
        <v>0.06</v>
      </c>
      <c r="K57" s="161">
        <v>-0.12</v>
      </c>
      <c r="L57" s="161">
        <v>0.06</v>
      </c>
      <c r="M57" s="161">
        <v>-0.06</v>
      </c>
      <c r="N57" s="161">
        <v>-0.41</v>
      </c>
      <c r="O57" s="161">
        <v>-0.19</v>
      </c>
      <c r="P57" s="161">
        <v>1.03</v>
      </c>
      <c r="Q57" s="161">
        <v>-0.21</v>
      </c>
      <c r="R57" s="161">
        <v>0.04</v>
      </c>
      <c r="S57" s="161">
        <v>0.22540983606557394</v>
      </c>
      <c r="T57" s="161">
        <v>0.10150891632373102</v>
      </c>
      <c r="U57" s="161">
        <v>0.5</v>
      </c>
      <c r="V57" s="161">
        <v>0.21</v>
      </c>
      <c r="W57" s="161">
        <v>0.11</v>
      </c>
      <c r="X57" s="161">
        <v>-0.45</v>
      </c>
      <c r="Y57" s="161">
        <v>-0.23</v>
      </c>
      <c r="Z57" s="161">
        <v>-0.62</v>
      </c>
      <c r="AA57" s="161">
        <v>-0.37</v>
      </c>
      <c r="AB57" s="161">
        <v>-0.34223300970873793</v>
      </c>
      <c r="AC57" s="161">
        <v>-0.3637860082304526</v>
      </c>
      <c r="AD57" s="161">
        <v>-0.70799999999999996</v>
      </c>
      <c r="AE57" s="161">
        <v>-0.247</v>
      </c>
      <c r="AF57" s="161">
        <v>-0.505</v>
      </c>
      <c r="AG57" s="161">
        <v>0.39130434782608697</v>
      </c>
      <c r="AH57" s="161">
        <v>-0.29880478087649398</v>
      </c>
      <c r="AI57" s="161">
        <v>0.03</v>
      </c>
      <c r="AJ57" s="161">
        <v>-0.184</v>
      </c>
      <c r="AK57" s="161">
        <v>-0.254</v>
      </c>
      <c r="AL57" s="161">
        <v>0.3</v>
      </c>
      <c r="AM57" s="161">
        <v>0.12</v>
      </c>
      <c r="AN57" s="161">
        <v>0.18</v>
      </c>
      <c r="AO57" s="161">
        <v>0.14000000000000001</v>
      </c>
      <c r="AP57" s="161">
        <v>0.1</v>
      </c>
      <c r="AQ57" s="161">
        <v>0.13</v>
      </c>
      <c r="AR57" s="239" t="s">
        <v>212</v>
      </c>
      <c r="AS57" s="239">
        <v>0.03</v>
      </c>
      <c r="AT57" s="239">
        <v>0.5</v>
      </c>
      <c r="AU57" s="347"/>
      <c r="AV57" s="161">
        <v>-9.385674947068752E-2</v>
      </c>
      <c r="AW57" s="161">
        <v>0.43122794063552733</v>
      </c>
      <c r="AX57" s="161">
        <v>0.1982228799987166</v>
      </c>
      <c r="AY57" s="161">
        <v>0.10529173219063821</v>
      </c>
      <c r="AZ57" s="161">
        <v>0.16883292863304145</v>
      </c>
      <c r="BA57" s="161">
        <v>0.45</v>
      </c>
      <c r="BB57" s="161">
        <v>0.26</v>
      </c>
      <c r="BC57" s="161">
        <v>-0.44046665117251865</v>
      </c>
      <c r="BD57" s="161">
        <v>0.1</v>
      </c>
      <c r="BE57" s="161">
        <v>-0.08</v>
      </c>
      <c r="BF57" s="161">
        <v>0.04</v>
      </c>
      <c r="BG57" s="161">
        <v>-0.04</v>
      </c>
      <c r="BH57" s="161">
        <v>-0.44</v>
      </c>
      <c r="BI57" s="161">
        <v>-0.19</v>
      </c>
      <c r="BJ57" s="161">
        <v>0.8</v>
      </c>
      <c r="BK57" s="161">
        <v>-0.27</v>
      </c>
      <c r="BL57" s="161">
        <v>-0.05</v>
      </c>
      <c r="BM57" s="161">
        <v>0.18585609773576611</v>
      </c>
      <c r="BN57" s="161">
        <v>2.7210137531412916E-2</v>
      </c>
      <c r="BO57" s="161">
        <v>0.48</v>
      </c>
      <c r="BP57" s="161">
        <v>0.15</v>
      </c>
      <c r="BQ57" s="161">
        <v>0.13</v>
      </c>
      <c r="BR57" s="161">
        <v>-0.4</v>
      </c>
      <c r="BS57" s="161">
        <v>-0.2</v>
      </c>
      <c r="BT57" s="161">
        <v>-0.56999999999999995</v>
      </c>
      <c r="BU57" s="161">
        <v>-0.34</v>
      </c>
      <c r="BV57" s="161">
        <v>-0.27445450824989442</v>
      </c>
      <c r="BW57" s="161">
        <v>-0.31554363307111849</v>
      </c>
      <c r="BX57" s="161">
        <v>-0.69000000000000006</v>
      </c>
      <c r="BY57" s="161">
        <v>-0.22</v>
      </c>
      <c r="BZ57" s="161">
        <v>-0.48</v>
      </c>
      <c r="CA57" s="161">
        <v>0.44</v>
      </c>
      <c r="CB57" s="161">
        <v>-0.26</v>
      </c>
      <c r="CC57" s="161">
        <v>0.04</v>
      </c>
      <c r="CD57" s="161">
        <v>-0.15</v>
      </c>
      <c r="CE57" s="161">
        <v>-0.25</v>
      </c>
      <c r="CF57" s="161">
        <v>0.34</v>
      </c>
      <c r="CG57" s="161">
        <v>0.16</v>
      </c>
      <c r="CH57" s="161">
        <v>0.15</v>
      </c>
      <c r="CI57" s="161">
        <v>0.16</v>
      </c>
      <c r="CJ57" s="161">
        <v>0.15</v>
      </c>
      <c r="CK57" s="161">
        <v>0.15</v>
      </c>
      <c r="CL57" s="239" t="s">
        <v>212</v>
      </c>
      <c r="CM57" s="161">
        <v>0.01</v>
      </c>
      <c r="CN57" s="161">
        <v>0.48</v>
      </c>
    </row>
    <row r="58" spans="1:92" ht="16" customHeight="1" x14ac:dyDescent="0.35">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342"/>
      <c r="AV58" s="341"/>
      <c r="AW58" s="341"/>
      <c r="AX58" s="341"/>
      <c r="AY58" s="341"/>
      <c r="AZ58" s="341"/>
      <c r="BA58" s="341"/>
      <c r="BB58" s="341"/>
      <c r="BC58" s="341"/>
      <c r="BD58" s="341"/>
      <c r="BE58" s="341"/>
      <c r="BF58" s="341"/>
      <c r="BG58" s="341"/>
      <c r="BH58" s="341"/>
      <c r="BI58" s="341"/>
      <c r="BJ58" s="341"/>
      <c r="BK58" s="341"/>
      <c r="BL58" s="341"/>
      <c r="BM58" s="341"/>
      <c r="BN58" s="341"/>
      <c r="BO58" s="341"/>
      <c r="BP58" s="341"/>
      <c r="BQ58" s="341"/>
      <c r="BR58" s="341"/>
      <c r="BS58" s="341"/>
      <c r="BT58" s="341"/>
      <c r="BU58" s="341"/>
      <c r="BV58" s="341"/>
      <c r="BW58" s="341"/>
      <c r="BX58" s="341"/>
      <c r="BY58" s="341"/>
      <c r="BZ58" s="341"/>
      <c r="CA58" s="341"/>
      <c r="CB58" s="341"/>
      <c r="CC58" s="341"/>
      <c r="CD58" s="341"/>
      <c r="CE58" s="341"/>
      <c r="CF58" s="341"/>
      <c r="CG58" s="341"/>
      <c r="CH58" s="162"/>
      <c r="CI58" s="162"/>
      <c r="CJ58" s="162"/>
      <c r="CK58" s="162"/>
      <c r="CL58" s="162"/>
      <c r="CM58" s="341"/>
      <c r="CN58" s="162"/>
    </row>
    <row r="59" spans="1:92" ht="16" customHeight="1" x14ac:dyDescent="0.3">
      <c r="A59" s="69" t="s">
        <v>213</v>
      </c>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c r="AT59" s="166"/>
      <c r="AU59" s="347"/>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6"/>
      <c r="BR59" s="166"/>
      <c r="BS59" s="166"/>
      <c r="BT59" s="166"/>
      <c r="BU59" s="166"/>
      <c r="BV59" s="166"/>
      <c r="BW59" s="166"/>
      <c r="BX59" s="166"/>
      <c r="BY59" s="166"/>
      <c r="BZ59" s="166"/>
      <c r="CA59" s="166"/>
      <c r="CB59" s="166"/>
      <c r="CC59" s="166"/>
      <c r="CD59" s="166"/>
      <c r="CE59" s="166"/>
      <c r="CF59" s="166"/>
      <c r="CG59" s="166"/>
      <c r="CH59" s="166"/>
      <c r="CI59" s="166"/>
      <c r="CJ59" s="166"/>
      <c r="CK59" s="166"/>
      <c r="CL59" s="166"/>
      <c r="CM59" s="166"/>
      <c r="CN59" s="166"/>
    </row>
    <row r="60" spans="1:92" ht="16" customHeight="1" x14ac:dyDescent="0.3">
      <c r="A60" s="159" t="s">
        <v>170</v>
      </c>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347"/>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2"/>
      <c r="BR60" s="162"/>
      <c r="BS60" s="162"/>
      <c r="BT60" s="162"/>
      <c r="BU60" s="162"/>
      <c r="BV60" s="162"/>
      <c r="BW60" s="162"/>
      <c r="BX60" s="162"/>
      <c r="BY60" s="162"/>
      <c r="BZ60" s="162"/>
      <c r="CA60" s="162"/>
      <c r="CB60" s="162"/>
      <c r="CC60" s="162"/>
      <c r="CD60" s="162"/>
      <c r="CE60" s="162"/>
      <c r="CF60" s="162"/>
      <c r="CG60" s="162"/>
      <c r="CH60" s="162"/>
      <c r="CI60" s="162"/>
      <c r="CJ60" s="162"/>
      <c r="CK60" s="162"/>
      <c r="CL60" s="162"/>
      <c r="CM60" s="162"/>
      <c r="CN60" s="162"/>
    </row>
    <row r="61" spans="1:92" ht="16" customHeight="1" x14ac:dyDescent="0.3">
      <c r="A61" s="157" t="s">
        <v>238</v>
      </c>
      <c r="B61" s="162">
        <v>0.14926829268292677</v>
      </c>
      <c r="C61" s="162">
        <v>0.12585603408917961</v>
      </c>
      <c r="D61" s="162">
        <v>0.13717475041270361</v>
      </c>
      <c r="E61" s="162">
        <v>0.1083690987124466</v>
      </c>
      <c r="F61" s="162">
        <v>0.12740971680956106</v>
      </c>
      <c r="G61" s="162">
        <v>0.12</v>
      </c>
      <c r="H61" s="162">
        <v>0.12</v>
      </c>
      <c r="I61" s="162">
        <v>3.5795132993774861E-2</v>
      </c>
      <c r="J61" s="162">
        <v>-0.06</v>
      </c>
      <c r="K61" s="162">
        <v>-0.04</v>
      </c>
      <c r="L61" s="162">
        <v>0.03</v>
      </c>
      <c r="M61" s="162">
        <v>0</v>
      </c>
      <c r="N61" s="162">
        <v>0.02</v>
      </c>
      <c r="O61" s="162">
        <v>0.01</v>
      </c>
      <c r="P61" s="162">
        <v>0.05</v>
      </c>
      <c r="Q61" s="162">
        <v>0.11</v>
      </c>
      <c r="R61" s="162">
        <v>0.08</v>
      </c>
      <c r="S61" s="162">
        <v>6.4775160599571863E-2</v>
      </c>
      <c r="T61" s="162">
        <v>7.4009297187830669E-2</v>
      </c>
      <c r="U61" s="162">
        <v>7.0000000000000007E-2</v>
      </c>
      <c r="V61" s="162">
        <v>7.0000000000000007E-2</v>
      </c>
      <c r="W61" s="162">
        <v>0.09</v>
      </c>
      <c r="X61" s="162">
        <v>0.13</v>
      </c>
      <c r="Y61" s="162">
        <v>0.11</v>
      </c>
      <c r="Z61" s="162">
        <v>0.1</v>
      </c>
      <c r="AA61" s="162">
        <v>0.11</v>
      </c>
      <c r="AB61" s="162">
        <v>4.8245099190045666E-2</v>
      </c>
      <c r="AC61" s="162">
        <v>9.2829785898160294E-2</v>
      </c>
      <c r="AD61" s="162">
        <v>6.6000000000000003E-2</v>
      </c>
      <c r="AE61" s="162">
        <v>2.3E-2</v>
      </c>
      <c r="AF61" s="162">
        <v>4.3999999999999997E-2</v>
      </c>
      <c r="AG61" s="162">
        <v>3.4149117814456499E-4</v>
      </c>
      <c r="AH61" s="162">
        <v>2.9636785162287502E-2</v>
      </c>
      <c r="AI61" s="162">
        <v>1.7000000000000001E-2</v>
      </c>
      <c r="AJ61" s="162">
        <v>2.6000000000000002E-2</v>
      </c>
      <c r="AK61" s="162">
        <v>-2.8999999999999998E-2</v>
      </c>
      <c r="AL61" s="162">
        <v>-2.7000000000000003E-2</v>
      </c>
      <c r="AM61" s="162">
        <v>-2.7999999999999997E-2</v>
      </c>
      <c r="AN61" s="162">
        <v>-0.02</v>
      </c>
      <c r="AO61" s="162">
        <v>-0.02</v>
      </c>
      <c r="AP61" s="162">
        <v>-0.03</v>
      </c>
      <c r="AQ61" s="162">
        <v>-0.03</v>
      </c>
      <c r="AR61" s="162">
        <v>-0.01</v>
      </c>
      <c r="AS61" s="162">
        <v>0.03</v>
      </c>
      <c r="AT61" s="162">
        <v>0.01</v>
      </c>
      <c r="AU61" s="347"/>
      <c r="AV61" s="162">
        <v>0.18286035537873196</v>
      </c>
      <c r="AW61" s="162">
        <v>0.15183738917018902</v>
      </c>
      <c r="AX61" s="162">
        <v>0.16675215792802206</v>
      </c>
      <c r="AY61" s="162">
        <v>0.12321904097265018</v>
      </c>
      <c r="AZ61" s="162">
        <v>0.1517916703956404</v>
      </c>
      <c r="BA61" s="162">
        <v>0.13</v>
      </c>
      <c r="BB61" s="162">
        <v>0.14000000000000001</v>
      </c>
      <c r="BC61" s="162">
        <v>5.4388383403663011E-2</v>
      </c>
      <c r="BD61" s="162">
        <v>-0.01</v>
      </c>
      <c r="BE61" s="162">
        <v>0</v>
      </c>
      <c r="BF61" s="162">
        <v>0.03</v>
      </c>
      <c r="BG61" s="162">
        <v>0.01</v>
      </c>
      <c r="BH61" s="162">
        <v>0.01</v>
      </c>
      <c r="BI61" s="162">
        <v>0.01</v>
      </c>
      <c r="BJ61" s="162">
        <v>0.02</v>
      </c>
      <c r="BK61" s="162">
        <v>7.0000000000000007E-2</v>
      </c>
      <c r="BL61" s="162">
        <v>0.05</v>
      </c>
      <c r="BM61" s="162">
        <v>5.4662800714046354E-2</v>
      </c>
      <c r="BN61" s="162">
        <v>4.9565909793303428E-2</v>
      </c>
      <c r="BO61" s="162">
        <v>7.0000000000000007E-2</v>
      </c>
      <c r="BP61" s="162">
        <v>0.06</v>
      </c>
      <c r="BQ61" s="162">
        <v>0.11</v>
      </c>
      <c r="BR61" s="162">
        <v>0.16</v>
      </c>
      <c r="BS61" s="162">
        <v>0.13</v>
      </c>
      <c r="BT61" s="162">
        <v>0.14000000000000001</v>
      </c>
      <c r="BU61" s="162">
        <v>0.14000000000000001</v>
      </c>
      <c r="BV61" s="162">
        <v>8.1694758742987927E-2</v>
      </c>
      <c r="BW61" s="162">
        <v>0.12160018919200125</v>
      </c>
      <c r="BX61" s="162">
        <v>0.08</v>
      </c>
      <c r="BY61" s="162">
        <v>0.03</v>
      </c>
      <c r="BZ61" s="162">
        <v>0.05</v>
      </c>
      <c r="CA61" s="162">
        <v>-0.01</v>
      </c>
      <c r="CB61" s="162">
        <v>0.03</v>
      </c>
      <c r="CC61" s="162">
        <v>0.01</v>
      </c>
      <c r="CD61" s="162">
        <v>0.03</v>
      </c>
      <c r="CE61" s="162">
        <v>-0.03</v>
      </c>
      <c r="CF61" s="162">
        <v>-0.02</v>
      </c>
      <c r="CG61" s="162">
        <v>-0.02</v>
      </c>
      <c r="CH61" s="162">
        <v>-0.02</v>
      </c>
      <c r="CI61" s="162">
        <v>-0.02</v>
      </c>
      <c r="CJ61" s="162">
        <v>-0.03</v>
      </c>
      <c r="CK61" s="162">
        <v>-0.02</v>
      </c>
      <c r="CL61" s="162">
        <v>0.01</v>
      </c>
      <c r="CM61" s="162">
        <v>0.03</v>
      </c>
      <c r="CN61" s="162">
        <v>0.02</v>
      </c>
    </row>
    <row r="62" spans="1:92" ht="16" customHeight="1" x14ac:dyDescent="0.3">
      <c r="A62" s="158" t="s">
        <v>171</v>
      </c>
      <c r="B62" s="162">
        <v>0.16567677399187264</v>
      </c>
      <c r="C62" s="162">
        <v>2.7305187985717166E-2</v>
      </c>
      <c r="D62" s="162">
        <v>8.2914572864321606E-2</v>
      </c>
      <c r="E62" s="162">
        <v>-9.3972655497785398E-2</v>
      </c>
      <c r="F62" s="162">
        <v>1.3076864593628517E-2</v>
      </c>
      <c r="G62" s="162">
        <v>0</v>
      </c>
      <c r="H62" s="162">
        <v>0.01</v>
      </c>
      <c r="I62" s="162">
        <v>-0.1906677393403059</v>
      </c>
      <c r="J62" s="162">
        <v>-0.46</v>
      </c>
      <c r="K62" s="162">
        <v>-0.45</v>
      </c>
      <c r="L62" s="162">
        <v>-0.32</v>
      </c>
      <c r="M62" s="162">
        <v>-0.33</v>
      </c>
      <c r="N62" s="162">
        <v>-0.36</v>
      </c>
      <c r="O62" s="162">
        <v>-0.34</v>
      </c>
      <c r="P62" s="162">
        <v>-0.03</v>
      </c>
      <c r="Q62" s="162">
        <v>0.72</v>
      </c>
      <c r="R62" s="162">
        <v>0.32</v>
      </c>
      <c r="S62" s="162">
        <v>0.42599502487562169</v>
      </c>
      <c r="T62" s="162">
        <v>0.35731198556770755</v>
      </c>
      <c r="U62" s="162">
        <v>0.65</v>
      </c>
      <c r="V62" s="162">
        <v>0.45</v>
      </c>
      <c r="W62" s="162">
        <v>0.56000000000000005</v>
      </c>
      <c r="X62" s="162">
        <v>0.22</v>
      </c>
      <c r="Y62" s="162">
        <v>0.35</v>
      </c>
      <c r="Z62" s="162">
        <v>0.13</v>
      </c>
      <c r="AA62" s="162">
        <v>0.27</v>
      </c>
      <c r="AB62" s="162">
        <v>-0.12791243158717741</v>
      </c>
      <c r="AC62" s="162">
        <v>0.13035694911576434</v>
      </c>
      <c r="AD62" s="162">
        <v>-0.20300000000000001</v>
      </c>
      <c r="AE62" s="162">
        <v>-0.20100000000000001</v>
      </c>
      <c r="AF62" s="162">
        <v>-0.20200000000000001</v>
      </c>
      <c r="AG62" s="162">
        <v>-0.15952932098765399</v>
      </c>
      <c r="AH62" s="162">
        <v>-0.187418086500655</v>
      </c>
      <c r="AI62" s="162">
        <v>5.2000000000000005E-2</v>
      </c>
      <c r="AJ62" s="162">
        <v>-0.12300000000000001</v>
      </c>
      <c r="AK62" s="162">
        <v>5.2999999999999999E-2</v>
      </c>
      <c r="AL62" s="162">
        <v>1.9E-2</v>
      </c>
      <c r="AM62" s="162">
        <v>3.4000000000000002E-2</v>
      </c>
      <c r="AN62" s="162">
        <v>0.13</v>
      </c>
      <c r="AO62" s="162">
        <v>7.0000000000000007E-2</v>
      </c>
      <c r="AP62" s="162">
        <v>0.06</v>
      </c>
      <c r="AQ62" s="162">
        <v>7.0000000000000007E-2</v>
      </c>
      <c r="AR62" s="162">
        <v>0.08</v>
      </c>
      <c r="AS62" s="162">
        <v>0.08</v>
      </c>
      <c r="AT62" s="162">
        <v>0.08</v>
      </c>
      <c r="AU62" s="347"/>
      <c r="AV62" s="162">
        <v>0.1901400183929142</v>
      </c>
      <c r="AW62" s="162">
        <v>4.1577478297706513E-2</v>
      </c>
      <c r="AX62" s="162">
        <v>0.10094769860824762</v>
      </c>
      <c r="AY62" s="162">
        <v>-8.3788990200615268E-2</v>
      </c>
      <c r="AZ62" s="162">
        <v>2.7487583488100344E-2</v>
      </c>
      <c r="BA62" s="162">
        <v>0.01</v>
      </c>
      <c r="BB62" s="162">
        <v>0.02</v>
      </c>
      <c r="BC62" s="162">
        <v>-0.18393772461652511</v>
      </c>
      <c r="BD62" s="162">
        <v>-0.34</v>
      </c>
      <c r="BE62" s="162">
        <v>-0.34</v>
      </c>
      <c r="BF62" s="162">
        <v>-0.32</v>
      </c>
      <c r="BG62" s="162">
        <v>-0.33</v>
      </c>
      <c r="BH62" s="162">
        <v>-0.37</v>
      </c>
      <c r="BI62" s="162">
        <v>-0.34</v>
      </c>
      <c r="BJ62" s="162">
        <v>-0.05</v>
      </c>
      <c r="BK62" s="162">
        <v>0.67</v>
      </c>
      <c r="BL62" s="162">
        <v>0.28999999999999998</v>
      </c>
      <c r="BM62" s="162">
        <v>0.41203226542961835</v>
      </c>
      <c r="BN62" s="162">
        <v>0.33201710086842223</v>
      </c>
      <c r="BO62" s="162">
        <v>0.65</v>
      </c>
      <c r="BP62" s="162">
        <v>0.43</v>
      </c>
      <c r="BQ62" s="162">
        <v>0.57999999999999996</v>
      </c>
      <c r="BR62" s="162">
        <v>0.24</v>
      </c>
      <c r="BS62" s="162">
        <v>0.37</v>
      </c>
      <c r="BT62" s="162">
        <v>0.16</v>
      </c>
      <c r="BU62" s="162">
        <v>0.28999999999999998</v>
      </c>
      <c r="BV62" s="162">
        <v>-0.10341388089011808</v>
      </c>
      <c r="BW62" s="162">
        <v>0.15422986161110372</v>
      </c>
      <c r="BX62" s="162">
        <v>-0.19</v>
      </c>
      <c r="BY62" s="162">
        <v>-0.2</v>
      </c>
      <c r="BZ62" s="162">
        <v>-0.19</v>
      </c>
      <c r="CA62" s="162">
        <v>-0.16</v>
      </c>
      <c r="CB62" s="162">
        <v>-0.18</v>
      </c>
      <c r="CC62" s="162">
        <v>0.05</v>
      </c>
      <c r="CD62" s="162">
        <v>-0.12</v>
      </c>
      <c r="CE62" s="162">
        <v>0.05</v>
      </c>
      <c r="CF62" s="162">
        <v>0.02</v>
      </c>
      <c r="CG62" s="162">
        <v>0.04</v>
      </c>
      <c r="CH62" s="162">
        <v>0.13</v>
      </c>
      <c r="CI62" s="162">
        <v>7.0000000000000007E-2</v>
      </c>
      <c r="CJ62" s="162">
        <v>7.0000000000000007E-2</v>
      </c>
      <c r="CK62" s="162">
        <v>7.0000000000000007E-2</v>
      </c>
      <c r="CL62" s="162">
        <v>0.09</v>
      </c>
      <c r="CM62" s="162">
        <v>0.08</v>
      </c>
      <c r="CN62" s="162">
        <v>0.08</v>
      </c>
    </row>
    <row r="63" spans="1:92" ht="16" customHeight="1" x14ac:dyDescent="0.3">
      <c r="A63" s="157" t="s">
        <v>172</v>
      </c>
      <c r="B63" s="162">
        <v>-0.10929472209248005</v>
      </c>
      <c r="C63" s="162">
        <v>0.17512437810945267</v>
      </c>
      <c r="D63" s="162">
        <v>2.8426885087930509E-2</v>
      </c>
      <c r="E63" s="162">
        <v>1.7964071856287376E-2</v>
      </c>
      <c r="F63" s="162">
        <v>2.4657112035752812E-2</v>
      </c>
      <c r="G63" s="162">
        <v>0.17</v>
      </c>
      <c r="H63" s="162">
        <v>7.0000000000000007E-2</v>
      </c>
      <c r="I63" s="162">
        <v>-4.5097011012060942E-2</v>
      </c>
      <c r="J63" s="162">
        <v>-0.52</v>
      </c>
      <c r="K63" s="162">
        <v>-0.52</v>
      </c>
      <c r="L63" s="162">
        <v>-0.35</v>
      </c>
      <c r="M63" s="162">
        <v>-0.32</v>
      </c>
      <c r="N63" s="162">
        <v>-0.12</v>
      </c>
      <c r="O63" s="162">
        <v>-0.25</v>
      </c>
      <c r="P63" s="162">
        <v>-0.09</v>
      </c>
      <c r="Q63" s="162">
        <v>1.5</v>
      </c>
      <c r="R63" s="162">
        <v>0.52</v>
      </c>
      <c r="S63" s="162">
        <v>1.122829581993569</v>
      </c>
      <c r="T63" s="162">
        <v>0.72890763765541755</v>
      </c>
      <c r="U63" s="162">
        <v>0.79</v>
      </c>
      <c r="V63" s="162">
        <v>0.75</v>
      </c>
      <c r="W63" s="162">
        <v>0.74</v>
      </c>
      <c r="X63" s="162">
        <v>0.3</v>
      </c>
      <c r="Y63" s="162">
        <v>0.46</v>
      </c>
      <c r="Z63" s="162">
        <v>-0.2</v>
      </c>
      <c r="AA63" s="162">
        <v>0.18</v>
      </c>
      <c r="AB63" s="162">
        <v>-0.53069791848871783</v>
      </c>
      <c r="AC63" s="162">
        <v>-0.12027847726262782</v>
      </c>
      <c r="AD63" s="162">
        <v>-0.50600000000000001</v>
      </c>
      <c r="AE63" s="162">
        <v>-0.47799999999999998</v>
      </c>
      <c r="AF63" s="162">
        <v>-0.49</v>
      </c>
      <c r="AG63" s="162">
        <v>-0.33016717325228001</v>
      </c>
      <c r="AH63" s="162">
        <v>-0.44426318651440999</v>
      </c>
      <c r="AI63" s="162">
        <v>-0.314</v>
      </c>
      <c r="AJ63" s="162">
        <v>-0.41</v>
      </c>
      <c r="AK63" s="162">
        <v>-8.0000000000000002E-3</v>
      </c>
      <c r="AL63" s="162">
        <v>-0.15</v>
      </c>
      <c r="AM63" s="162">
        <v>-0.09</v>
      </c>
      <c r="AN63" s="162">
        <v>-0.04</v>
      </c>
      <c r="AO63" s="162">
        <v>-7.0000000000000007E-2</v>
      </c>
      <c r="AP63" s="162">
        <v>0.35</v>
      </c>
      <c r="AQ63" s="162">
        <v>0.04</v>
      </c>
      <c r="AR63" s="162">
        <v>0.11</v>
      </c>
      <c r="AS63" s="162">
        <v>0.27</v>
      </c>
      <c r="AT63" s="162">
        <v>0.2</v>
      </c>
      <c r="AU63" s="347"/>
      <c r="AV63" s="162">
        <v>-9.9732973093551572E-2</v>
      </c>
      <c r="AW63" s="162">
        <v>0.18880321229090896</v>
      </c>
      <c r="AX63" s="162">
        <v>4.0144309783549319E-2</v>
      </c>
      <c r="AY63" s="162">
        <v>2.7920266576859139E-2</v>
      </c>
      <c r="AZ63" s="162">
        <v>3.5722086515609319E-2</v>
      </c>
      <c r="BA63" s="162">
        <v>0.18</v>
      </c>
      <c r="BB63" s="162">
        <v>0.08</v>
      </c>
      <c r="BC63" s="162">
        <v>-3.984201587403878E-2</v>
      </c>
      <c r="BD63" s="162">
        <v>-0.31</v>
      </c>
      <c r="BE63" s="162">
        <v>-0.3</v>
      </c>
      <c r="BF63" s="162">
        <v>-0.35</v>
      </c>
      <c r="BG63" s="162">
        <v>-0.32</v>
      </c>
      <c r="BH63" s="162">
        <v>-0.14000000000000001</v>
      </c>
      <c r="BI63" s="162">
        <v>-0.26</v>
      </c>
      <c r="BJ63" s="162">
        <v>-0.1</v>
      </c>
      <c r="BK63" s="162">
        <v>1.41</v>
      </c>
      <c r="BL63" s="162">
        <v>0.48</v>
      </c>
      <c r="BM63" s="162">
        <v>1.1077543142581843</v>
      </c>
      <c r="BN63" s="162">
        <v>0.69660211491454604</v>
      </c>
      <c r="BO63" s="162">
        <v>0.8</v>
      </c>
      <c r="BP63" s="162">
        <v>0.74</v>
      </c>
      <c r="BQ63" s="162">
        <v>0.76</v>
      </c>
      <c r="BR63" s="162">
        <v>0.33</v>
      </c>
      <c r="BS63" s="162">
        <v>0.49</v>
      </c>
      <c r="BT63" s="162">
        <v>-0.18</v>
      </c>
      <c r="BU63" s="162">
        <v>0.2</v>
      </c>
      <c r="BV63" s="162">
        <v>-0.51864033083478278</v>
      </c>
      <c r="BW63" s="162">
        <v>-0.10365897697975118</v>
      </c>
      <c r="BX63" s="162">
        <v>-0.5</v>
      </c>
      <c r="BY63" s="162">
        <v>-0.48</v>
      </c>
      <c r="BZ63" s="162">
        <v>-0.49</v>
      </c>
      <c r="CA63" s="162">
        <v>-0.33</v>
      </c>
      <c r="CB63" s="162">
        <v>-0.44</v>
      </c>
      <c r="CC63" s="162">
        <v>-0.32</v>
      </c>
      <c r="CD63" s="162">
        <v>-0.41000000000000003</v>
      </c>
      <c r="CE63" s="162">
        <v>-0.01</v>
      </c>
      <c r="CF63" s="162">
        <v>-0.14000000000000001</v>
      </c>
      <c r="CG63" s="162">
        <v>-0.09</v>
      </c>
      <c r="CH63" s="162">
        <v>-0.04</v>
      </c>
      <c r="CI63" s="162">
        <v>-7.0000000000000007E-2</v>
      </c>
      <c r="CJ63" s="162">
        <v>0.36</v>
      </c>
      <c r="CK63" s="162">
        <v>0.04</v>
      </c>
      <c r="CL63" s="162">
        <v>0.11</v>
      </c>
      <c r="CM63" s="162">
        <v>0.26</v>
      </c>
      <c r="CN63" s="162">
        <v>0.19</v>
      </c>
    </row>
    <row r="64" spans="1:92" ht="16" customHeight="1" x14ac:dyDescent="0.3">
      <c r="A64" s="157" t="s">
        <v>173</v>
      </c>
      <c r="B64" s="162">
        <v>4.7422680412371077E-2</v>
      </c>
      <c r="C64" s="162">
        <v>7.25952813067148E-3</v>
      </c>
      <c r="D64" s="162">
        <v>2.6061776061775954E-2</v>
      </c>
      <c r="E64" s="162">
        <v>0.14368932038834936</v>
      </c>
      <c r="F64" s="162">
        <v>6.5119277885235291E-2</v>
      </c>
      <c r="G64" s="162">
        <v>0.11</v>
      </c>
      <c r="H64" s="162">
        <v>8.3912945927754098E-2</v>
      </c>
      <c r="I64" s="162">
        <v>2.755905511811035E-2</v>
      </c>
      <c r="J64" s="162">
        <v>-0.1</v>
      </c>
      <c r="K64" s="162">
        <v>-0.08</v>
      </c>
      <c r="L64" s="162">
        <v>-0.11</v>
      </c>
      <c r="M64" s="162">
        <v>-7.0000000000000007E-2</v>
      </c>
      <c r="N64" s="162">
        <v>-7.0000000000000007E-2</v>
      </c>
      <c r="O64" s="162">
        <v>-7.0000000000000007E-2</v>
      </c>
      <c r="P64" s="162">
        <v>7.0000000000000007E-2</v>
      </c>
      <c r="Q64" s="162">
        <v>0.24</v>
      </c>
      <c r="R64" s="162">
        <v>0.15</v>
      </c>
      <c r="S64" s="162">
        <v>0.14627151051625234</v>
      </c>
      <c r="T64" s="162">
        <v>0.15048543689320407</v>
      </c>
      <c r="U64" s="162">
        <v>0.1</v>
      </c>
      <c r="V64" s="162">
        <v>0.14000000000000001</v>
      </c>
      <c r="W64" s="162">
        <v>0.08</v>
      </c>
      <c r="X64" s="162">
        <v>0.03</v>
      </c>
      <c r="Y64" s="162">
        <v>0.05</v>
      </c>
      <c r="Z64" s="162">
        <v>-0.03</v>
      </c>
      <c r="AA64" s="162">
        <v>0.03</v>
      </c>
      <c r="AB64" s="162">
        <v>-0.16293929712460065</v>
      </c>
      <c r="AC64" s="162">
        <v>-3.2415543839094084E-2</v>
      </c>
      <c r="AD64" s="162">
        <v>-0.153</v>
      </c>
      <c r="AE64" s="162">
        <v>-0.13</v>
      </c>
      <c r="AF64" s="162">
        <v>-0.14399999999999999</v>
      </c>
      <c r="AG64" s="162">
        <v>-0.16695205479452099</v>
      </c>
      <c r="AH64" s="162">
        <v>-0.15167306637410899</v>
      </c>
      <c r="AI64" s="162">
        <v>-2.8999999999999998E-2</v>
      </c>
      <c r="AJ64" s="162">
        <v>-0.11900000000000001</v>
      </c>
      <c r="AK64" s="162">
        <v>1.2E-2</v>
      </c>
      <c r="AL64" s="162">
        <v>-4.2000000000000003E-2</v>
      </c>
      <c r="AM64" s="162">
        <v>-0.01</v>
      </c>
      <c r="AN64" s="162">
        <v>0.08</v>
      </c>
      <c r="AO64" s="162">
        <v>0.02</v>
      </c>
      <c r="AP64" s="162">
        <v>-0.01</v>
      </c>
      <c r="AQ64" s="162">
        <v>0.01</v>
      </c>
      <c r="AR64" s="162">
        <v>0.01</v>
      </c>
      <c r="AS64" s="162">
        <v>0.08</v>
      </c>
      <c r="AT64" s="162">
        <v>0.04</v>
      </c>
      <c r="AU64" s="347"/>
      <c r="AV64" s="162">
        <v>9.4895445679100104E-2</v>
      </c>
      <c r="AW64" s="162">
        <v>4.4500745800720706E-2</v>
      </c>
      <c r="AX64" s="162">
        <v>6.7905975868859408E-2</v>
      </c>
      <c r="AY64" s="162">
        <v>0.17384582868233253</v>
      </c>
      <c r="AZ64" s="162">
        <v>0.10381083989501606</v>
      </c>
      <c r="BA64" s="162">
        <v>0.11</v>
      </c>
      <c r="BB64" s="162">
        <v>0.11434725013835305</v>
      </c>
      <c r="BC64" s="162">
        <v>4.5302060874214137E-2</v>
      </c>
      <c r="BD64" s="162">
        <v>-0.04</v>
      </c>
      <c r="BE64" s="162">
        <v>-0.02</v>
      </c>
      <c r="BF64" s="162">
        <v>-0.12</v>
      </c>
      <c r="BG64" s="162">
        <v>-0.06</v>
      </c>
      <c r="BH64" s="162">
        <v>-0.1</v>
      </c>
      <c r="BI64" s="162">
        <v>-7.0000000000000007E-2</v>
      </c>
      <c r="BJ64" s="162">
        <v>0.02</v>
      </c>
      <c r="BK64" s="162">
        <v>0.16</v>
      </c>
      <c r="BL64" s="162">
        <v>0.09</v>
      </c>
      <c r="BM64" s="162">
        <v>0.11425165834522032</v>
      </c>
      <c r="BN64" s="162">
        <v>9.8311593757217874E-2</v>
      </c>
      <c r="BO64" s="162">
        <v>0.11</v>
      </c>
      <c r="BP64" s="162">
        <v>0.1</v>
      </c>
      <c r="BQ64" s="162">
        <v>0.1</v>
      </c>
      <c r="BR64" s="162">
        <v>0.08</v>
      </c>
      <c r="BS64" s="162">
        <v>0.09</v>
      </c>
      <c r="BT64" s="162">
        <v>0.05</v>
      </c>
      <c r="BU64" s="162">
        <v>7.0000000000000007E-2</v>
      </c>
      <c r="BV64" s="162">
        <v>-9.9997246676458734E-2</v>
      </c>
      <c r="BW64" s="162">
        <v>2.3724844723097389E-2</v>
      </c>
      <c r="BX64" s="162">
        <v>-0.12</v>
      </c>
      <c r="BY64" s="162">
        <v>-0.13</v>
      </c>
      <c r="BZ64" s="162">
        <v>-0.12</v>
      </c>
      <c r="CA64" s="162">
        <v>-0.18</v>
      </c>
      <c r="CB64" s="162">
        <v>-0.14000000000000001</v>
      </c>
      <c r="CC64" s="162">
        <v>-0.04</v>
      </c>
      <c r="CD64" s="162">
        <v>-0.11</v>
      </c>
      <c r="CE64" s="162">
        <v>0.01</v>
      </c>
      <c r="CF64" s="162">
        <v>-0.03</v>
      </c>
      <c r="CG64" s="162">
        <v>-0.01</v>
      </c>
      <c r="CH64" s="162">
        <v>7.0000000000000007E-2</v>
      </c>
      <c r="CI64" s="162">
        <v>0.02</v>
      </c>
      <c r="CJ64" s="162">
        <v>-0.01</v>
      </c>
      <c r="CK64" s="162">
        <v>0.01</v>
      </c>
      <c r="CL64" s="162">
        <v>0.03</v>
      </c>
      <c r="CM64" s="162">
        <v>0.06</v>
      </c>
      <c r="CN64" s="162">
        <v>0.04</v>
      </c>
    </row>
    <row r="65" spans="1:92" ht="16" customHeight="1" x14ac:dyDescent="0.3">
      <c r="A65" s="297" t="s">
        <v>174</v>
      </c>
      <c r="B65" s="155">
        <v>0.10112359550561797</v>
      </c>
      <c r="C65" s="155">
        <v>9.1179728607033925E-2</v>
      </c>
      <c r="D65" s="155">
        <v>9.5785013380910181E-2</v>
      </c>
      <c r="E65" s="155">
        <v>2.7113026184952153E-2</v>
      </c>
      <c r="F65" s="155">
        <v>7.1113863154635387E-2</v>
      </c>
      <c r="G65" s="155">
        <v>0.09</v>
      </c>
      <c r="H65" s="155">
        <v>7.5990652477261819E-2</v>
      </c>
      <c r="I65" s="155">
        <v>-3.7609329446064071E-2</v>
      </c>
      <c r="J65" s="155">
        <v>-0.26</v>
      </c>
      <c r="K65" s="155">
        <v>-0.24</v>
      </c>
      <c r="L65" s="155">
        <v>-0.14000000000000001</v>
      </c>
      <c r="M65" s="155">
        <v>-0.15</v>
      </c>
      <c r="N65" s="155">
        <v>-0.13</v>
      </c>
      <c r="O65" s="155">
        <v>-0.15</v>
      </c>
      <c r="P65" s="155">
        <v>0.01</v>
      </c>
      <c r="Q65" s="155">
        <v>0.39</v>
      </c>
      <c r="R65" s="155">
        <v>0.19</v>
      </c>
      <c r="S65" s="155">
        <v>0.2824140266385734</v>
      </c>
      <c r="T65" s="155">
        <v>0.22322597538622663</v>
      </c>
      <c r="U65" s="155">
        <v>0.35</v>
      </c>
      <c r="V65" s="155">
        <v>0.26</v>
      </c>
      <c r="W65" s="155">
        <v>0.27</v>
      </c>
      <c r="X65" s="155">
        <v>0.18</v>
      </c>
      <c r="Y65" s="155">
        <v>0.22</v>
      </c>
      <c r="Z65" s="155">
        <v>0.04</v>
      </c>
      <c r="AA65" s="155">
        <v>0.16</v>
      </c>
      <c r="AB65" s="155">
        <v>-0.16651648945756006</v>
      </c>
      <c r="AC65" s="155">
        <v>5.1805952605534542E-2</v>
      </c>
      <c r="AD65" s="155">
        <v>-0.11800000000000001</v>
      </c>
      <c r="AE65" s="155">
        <v>-0.14799999999999999</v>
      </c>
      <c r="AF65" s="155">
        <v>-0.13400000000000001</v>
      </c>
      <c r="AG65" s="155">
        <v>-0.106252462153188</v>
      </c>
      <c r="AH65" s="155">
        <v>-0.124692021266742</v>
      </c>
      <c r="AI65" s="155">
        <v>-2.4E-2</v>
      </c>
      <c r="AJ65" s="155">
        <v>-9.9000000000000005E-2</v>
      </c>
      <c r="AK65" s="155">
        <v>-4.0000000000000001E-3</v>
      </c>
      <c r="AL65" s="155">
        <v>-0.03</v>
      </c>
      <c r="AM65" s="155">
        <v>-1.8000000000000002E-2</v>
      </c>
      <c r="AN65" s="155">
        <v>0.03</v>
      </c>
      <c r="AO65" s="155">
        <v>0</v>
      </c>
      <c r="AP65" s="155">
        <v>0.04</v>
      </c>
      <c r="AQ65" s="155">
        <v>0.01</v>
      </c>
      <c r="AR65" s="155">
        <v>0.03</v>
      </c>
      <c r="AS65" s="155">
        <v>7.0000000000000007E-2</v>
      </c>
      <c r="AT65" s="155">
        <v>0.05</v>
      </c>
      <c r="AU65" s="347"/>
      <c r="AV65" s="155">
        <v>0.12869379371217077</v>
      </c>
      <c r="AW65" s="155">
        <v>0.11245649432163272</v>
      </c>
      <c r="AX65" s="155">
        <v>0.11993832414144202</v>
      </c>
      <c r="AY65" s="155">
        <v>4.0575988126512377E-2</v>
      </c>
      <c r="AZ65" s="155">
        <v>9.1120892613238455E-2</v>
      </c>
      <c r="BA65" s="155">
        <v>0.09</v>
      </c>
      <c r="BB65" s="155">
        <v>9.2040887597747978E-2</v>
      </c>
      <c r="BC65" s="155">
        <v>-2.4295025741840413E-2</v>
      </c>
      <c r="BD65" s="155">
        <v>-0.16</v>
      </c>
      <c r="BE65" s="155">
        <v>-0.14000000000000001</v>
      </c>
      <c r="BF65" s="155">
        <v>-0.15</v>
      </c>
      <c r="BG65" s="155">
        <v>-0.14000000000000001</v>
      </c>
      <c r="BH65" s="155">
        <v>-0.15</v>
      </c>
      <c r="BI65" s="155">
        <v>-0.14000000000000001</v>
      </c>
      <c r="BJ65" s="155">
        <v>-0.01</v>
      </c>
      <c r="BK65" s="155">
        <v>0.34</v>
      </c>
      <c r="BL65" s="155">
        <v>0.16</v>
      </c>
      <c r="BM65" s="155">
        <v>0.2680141694776178</v>
      </c>
      <c r="BN65" s="155">
        <v>0.19462886044425778</v>
      </c>
      <c r="BO65" s="155">
        <v>0.35</v>
      </c>
      <c r="BP65" s="155">
        <v>0.24</v>
      </c>
      <c r="BQ65" s="155">
        <v>0.28999999999999998</v>
      </c>
      <c r="BR65" s="155">
        <v>0.21</v>
      </c>
      <c r="BS65" s="155">
        <v>0.24</v>
      </c>
      <c r="BT65" s="155">
        <v>0.08</v>
      </c>
      <c r="BU65" s="155">
        <v>0.18</v>
      </c>
      <c r="BV65" s="155">
        <v>-0.13916950249440255</v>
      </c>
      <c r="BW65" s="155">
        <v>7.8862303650597543E-2</v>
      </c>
      <c r="BX65" s="155">
        <v>-0.1</v>
      </c>
      <c r="BY65" s="155">
        <v>-0.14000000000000001</v>
      </c>
      <c r="BZ65" s="155">
        <v>-0.13</v>
      </c>
      <c r="CA65" s="155">
        <v>-0.11</v>
      </c>
      <c r="CB65" s="155">
        <v>-0.12</v>
      </c>
      <c r="CC65" s="155">
        <v>-0.03</v>
      </c>
      <c r="CD65" s="155">
        <v>-0.1</v>
      </c>
      <c r="CE65" s="155">
        <v>0</v>
      </c>
      <c r="CF65" s="155">
        <v>-0.02</v>
      </c>
      <c r="CG65" s="155">
        <v>-0.01</v>
      </c>
      <c r="CH65" s="155">
        <v>0.03</v>
      </c>
      <c r="CI65" s="155">
        <v>0</v>
      </c>
      <c r="CJ65" s="155">
        <v>0.04</v>
      </c>
      <c r="CK65" s="155">
        <v>0.01</v>
      </c>
      <c r="CL65" s="155">
        <v>0.04</v>
      </c>
      <c r="CM65" s="155">
        <v>7.0000000000000007E-2</v>
      </c>
      <c r="CN65" s="155">
        <v>0.05</v>
      </c>
    </row>
    <row r="66" spans="1:92" ht="16" customHeight="1" x14ac:dyDescent="0.3">
      <c r="A66" s="228" t="s">
        <v>175</v>
      </c>
      <c r="B66" s="348">
        <v>1.7631276351092462E-2</v>
      </c>
      <c r="C66" s="348">
        <v>2.962823174183795E-2</v>
      </c>
      <c r="D66" s="348">
        <v>2.1345223413338395E-2</v>
      </c>
      <c r="E66" s="348">
        <v>3.3480176211453344E-3</v>
      </c>
      <c r="F66" s="348">
        <v>1.5046867291563805E-2</v>
      </c>
      <c r="G66" s="348">
        <v>0.08</v>
      </c>
      <c r="H66" s="348">
        <v>3.5958225003304763E-2</v>
      </c>
      <c r="I66" s="348">
        <v>8.2862523540489702E-2</v>
      </c>
      <c r="J66" s="348">
        <v>0.05</v>
      </c>
      <c r="K66" s="348">
        <v>7.0000000000000007E-2</v>
      </c>
      <c r="L66" s="348">
        <v>0.06</v>
      </c>
      <c r="M66" s="348">
        <v>0.06</v>
      </c>
      <c r="N66" s="348">
        <v>-0.11</v>
      </c>
      <c r="O66" s="348">
        <v>0.01</v>
      </c>
      <c r="P66" s="348">
        <v>0.02</v>
      </c>
      <c r="Q66" s="348">
        <v>0.08</v>
      </c>
      <c r="R66" s="348">
        <v>0.05</v>
      </c>
      <c r="S66" s="348">
        <v>4.3139206902273297E-2</v>
      </c>
      <c r="T66" s="348">
        <v>4.6757250513815997E-2</v>
      </c>
      <c r="U66" s="348">
        <v>0.06</v>
      </c>
      <c r="V66" s="348">
        <v>0.05</v>
      </c>
      <c r="W66" s="348">
        <v>7.0000000000000007E-2</v>
      </c>
      <c r="X66" s="348">
        <v>0.13</v>
      </c>
      <c r="Y66" s="348">
        <v>0.1</v>
      </c>
      <c r="Z66" s="348">
        <v>0.17</v>
      </c>
      <c r="AA66" s="348">
        <v>0.12</v>
      </c>
      <c r="AB66" s="348">
        <v>0.20012046378557441</v>
      </c>
      <c r="AC66" s="348">
        <v>0.14413837283792461</v>
      </c>
      <c r="AD66" s="296">
        <v>0.19</v>
      </c>
      <c r="AE66" s="296">
        <v>0.11</v>
      </c>
      <c r="AF66" s="296">
        <v>0.14799999999999999</v>
      </c>
      <c r="AG66" s="296">
        <v>-5.45922514223788E-2</v>
      </c>
      <c r="AH66" s="296">
        <v>7.55605163544599E-2</v>
      </c>
      <c r="AI66" s="296">
        <v>-6.4000000000000001E-2</v>
      </c>
      <c r="AJ66" s="296">
        <v>3.7000000000000005E-2</v>
      </c>
      <c r="AK66" s="296">
        <v>-7.8E-2</v>
      </c>
      <c r="AL66" s="296">
        <v>-8.900000000000001E-2</v>
      </c>
      <c r="AM66" s="296">
        <v>-8.4000000000000005E-2</v>
      </c>
      <c r="AN66" s="296">
        <v>0.02</v>
      </c>
      <c r="AO66" s="296">
        <v>-0.05</v>
      </c>
      <c r="AP66" s="296">
        <v>0.01</v>
      </c>
      <c r="AQ66" s="296">
        <v>-0.04</v>
      </c>
      <c r="AR66" s="296">
        <v>0.08</v>
      </c>
      <c r="AS66" s="296">
        <v>0.12</v>
      </c>
      <c r="AT66" s="296">
        <v>0.1</v>
      </c>
      <c r="AU66" s="347"/>
      <c r="AV66" s="348">
        <v>4.5722802386631595E-2</v>
      </c>
      <c r="AW66" s="348">
        <v>4.9819558879023181E-2</v>
      </c>
      <c r="AX66" s="348">
        <v>4.7900222879206741E-2</v>
      </c>
      <c r="AY66" s="348">
        <v>1.6903034124256082E-2</v>
      </c>
      <c r="AZ66" s="348">
        <v>3.3210678751159996E-2</v>
      </c>
      <c r="BA66" s="348">
        <v>0.09</v>
      </c>
      <c r="BB66" s="348">
        <v>0.05</v>
      </c>
      <c r="BC66" s="348">
        <v>9.6144779974747602E-2</v>
      </c>
      <c r="BD66" s="348">
        <v>7.0000000000000007E-2</v>
      </c>
      <c r="BE66" s="348">
        <v>0.08</v>
      </c>
      <c r="BF66" s="348">
        <v>0.05</v>
      </c>
      <c r="BG66" s="348">
        <v>7.0000000000000007E-2</v>
      </c>
      <c r="BH66" s="348">
        <v>-0.12</v>
      </c>
      <c r="BI66" s="348">
        <v>0.01</v>
      </c>
      <c r="BJ66" s="348">
        <v>0</v>
      </c>
      <c r="BK66" s="348">
        <v>0.05</v>
      </c>
      <c r="BL66" s="348">
        <v>0.02</v>
      </c>
      <c r="BM66" s="348">
        <v>3.6253280839895048E-2</v>
      </c>
      <c r="BN66" s="348">
        <v>2.8107502799552098E-2</v>
      </c>
      <c r="BO66" s="348">
        <v>0.06</v>
      </c>
      <c r="BP66" s="348">
        <v>0.04</v>
      </c>
      <c r="BQ66" s="348">
        <v>0.08</v>
      </c>
      <c r="BR66" s="348">
        <v>0.14000000000000001</v>
      </c>
      <c r="BS66" s="348">
        <v>0.11</v>
      </c>
      <c r="BT66" s="348">
        <v>0.19</v>
      </c>
      <c r="BU66" s="348">
        <v>0.14000000000000001</v>
      </c>
      <c r="BV66" s="348">
        <v>0.22082102287333574</v>
      </c>
      <c r="BW66" s="348">
        <v>0.15910800702622729</v>
      </c>
      <c r="BX66" s="296">
        <v>0.2</v>
      </c>
      <c r="BY66" s="296">
        <v>0.12</v>
      </c>
      <c r="BZ66" s="296">
        <v>0.16</v>
      </c>
      <c r="CA66" s="296">
        <v>-0.05</v>
      </c>
      <c r="CB66" s="296">
        <v>0.08</v>
      </c>
      <c r="CC66" s="296">
        <v>-0.06</v>
      </c>
      <c r="CD66" s="296">
        <v>0.04</v>
      </c>
      <c r="CE66" s="296">
        <v>-0.08</v>
      </c>
      <c r="CF66" s="296">
        <v>-0.09</v>
      </c>
      <c r="CG66" s="296">
        <v>-0.08</v>
      </c>
      <c r="CH66" s="296">
        <v>0.02</v>
      </c>
      <c r="CI66" s="296">
        <v>-0.05</v>
      </c>
      <c r="CJ66" s="296">
        <v>0.01</v>
      </c>
      <c r="CK66" s="296">
        <v>-0.03</v>
      </c>
      <c r="CL66" s="296">
        <v>0.09</v>
      </c>
      <c r="CM66" s="296">
        <v>0.12</v>
      </c>
      <c r="CN66" s="296">
        <v>0.1</v>
      </c>
    </row>
    <row r="67" spans="1:92" s="46" customFormat="1" ht="16" customHeight="1" x14ac:dyDescent="0.3">
      <c r="A67" s="229" t="s">
        <v>176</v>
      </c>
      <c r="B67" s="349">
        <v>7.6540136901057709E-2</v>
      </c>
      <c r="C67" s="349">
        <v>7.4659372942308955E-2</v>
      </c>
      <c r="D67" s="349">
        <v>7.5547835382148529E-2</v>
      </c>
      <c r="E67" s="349">
        <v>2.0616570327553076E-2</v>
      </c>
      <c r="F67" s="349">
        <v>5.5947060845651424E-2</v>
      </c>
      <c r="G67" s="349">
        <v>0.09</v>
      </c>
      <c r="H67" s="349">
        <v>0.06</v>
      </c>
      <c r="I67" s="349">
        <v>-3.9936941671044049E-3</v>
      </c>
      <c r="J67" s="349">
        <v>-0.18</v>
      </c>
      <c r="K67" s="349">
        <v>-0.16</v>
      </c>
      <c r="L67" s="349">
        <v>-0.09</v>
      </c>
      <c r="M67" s="349">
        <v>-0.09</v>
      </c>
      <c r="N67" s="349">
        <v>-0.13</v>
      </c>
      <c r="O67" s="349">
        <v>-0.1</v>
      </c>
      <c r="P67" s="349">
        <v>0.01</v>
      </c>
      <c r="Q67" s="349">
        <v>0.28999999999999998</v>
      </c>
      <c r="R67" s="349">
        <v>0.15</v>
      </c>
      <c r="S67" s="349">
        <v>0.20775522882584396</v>
      </c>
      <c r="T67" s="349">
        <v>0.16773776612932173</v>
      </c>
      <c r="U67" s="349">
        <v>0.27</v>
      </c>
      <c r="V67" s="349">
        <v>0.2</v>
      </c>
      <c r="W67" s="349">
        <v>0.21</v>
      </c>
      <c r="X67" s="349">
        <v>0.16</v>
      </c>
      <c r="Y67" s="349">
        <v>0.18</v>
      </c>
      <c r="Z67" s="349">
        <v>0.08</v>
      </c>
      <c r="AA67" s="349">
        <v>0.15</v>
      </c>
      <c r="AB67" s="349">
        <v>-8.2082047369698735E-2</v>
      </c>
      <c r="AC67" s="349">
        <v>7.6368400311012163E-2</v>
      </c>
      <c r="AD67" s="253">
        <v>-3.5000000000000003E-2</v>
      </c>
      <c r="AE67" s="253">
        <v>-7.9000000000000001E-2</v>
      </c>
      <c r="AF67" s="253">
        <v>-5.8000000000000003E-2</v>
      </c>
      <c r="AG67" s="253">
        <v>-9.1089817502286202E-2</v>
      </c>
      <c r="AH67" s="253">
        <v>-6.9368656736428599E-2</v>
      </c>
      <c r="AI67" s="253">
        <v>-3.6000000000000004E-2</v>
      </c>
      <c r="AJ67" s="253">
        <v>-6.0999999999999999E-2</v>
      </c>
      <c r="AK67" s="253">
        <v>-2.8999999999999998E-2</v>
      </c>
      <c r="AL67" s="253">
        <v>-4.9000000000000002E-2</v>
      </c>
      <c r="AM67" s="253">
        <v>-3.9E-2</v>
      </c>
      <c r="AN67" s="253">
        <v>0.03</v>
      </c>
      <c r="AO67" s="253">
        <v>-0.02</v>
      </c>
      <c r="AP67" s="253">
        <v>0.03</v>
      </c>
      <c r="AQ67" s="253">
        <v>0</v>
      </c>
      <c r="AR67" s="253">
        <v>0.05</v>
      </c>
      <c r="AS67" s="253">
        <v>0.09</v>
      </c>
      <c r="AT67" s="253">
        <v>7.0000000000000007E-2</v>
      </c>
      <c r="AU67" s="350"/>
      <c r="AV67" s="349">
        <v>0.10430020267424567</v>
      </c>
      <c r="AW67" s="349">
        <v>9.5415207895782644E-2</v>
      </c>
      <c r="AX67" s="349">
        <v>9.959005485918683E-2</v>
      </c>
      <c r="AY67" s="349">
        <v>3.4114456458060702E-2</v>
      </c>
      <c r="AZ67" s="349">
        <v>7.5978953275122718E-2</v>
      </c>
      <c r="BA67" s="349">
        <v>0.09</v>
      </c>
      <c r="BB67" s="349">
        <v>0.08</v>
      </c>
      <c r="BC67" s="349">
        <v>9.2646961656915328E-3</v>
      </c>
      <c r="BD67" s="349">
        <v>-0.1</v>
      </c>
      <c r="BE67" s="349">
        <v>-0.08</v>
      </c>
      <c r="BF67" s="349">
        <v>-0.09</v>
      </c>
      <c r="BG67" s="349">
        <v>-0.09</v>
      </c>
      <c r="BH67" s="349">
        <v>-0.14000000000000001</v>
      </c>
      <c r="BI67" s="349">
        <v>-0.1</v>
      </c>
      <c r="BJ67" s="349">
        <v>-0.01</v>
      </c>
      <c r="BK67" s="349">
        <v>0.25</v>
      </c>
      <c r="BL67" s="349">
        <v>0.11</v>
      </c>
      <c r="BM67" s="349">
        <v>0.19601198438679085</v>
      </c>
      <c r="BN67" s="349">
        <v>0.14251289833806696</v>
      </c>
      <c r="BO67" s="349">
        <v>0.27</v>
      </c>
      <c r="BP67" s="349">
        <v>0.18</v>
      </c>
      <c r="BQ67" s="349">
        <v>0.23</v>
      </c>
      <c r="BR67" s="349">
        <v>0.19</v>
      </c>
      <c r="BS67" s="349">
        <v>0.21</v>
      </c>
      <c r="BT67" s="349">
        <v>0.11</v>
      </c>
      <c r="BU67" s="349">
        <v>0.17</v>
      </c>
      <c r="BV67" s="349">
        <v>-5.6260406634135847E-2</v>
      </c>
      <c r="BW67" s="349">
        <v>0.10024617084235496</v>
      </c>
      <c r="BX67" s="253">
        <v>-0.02</v>
      </c>
      <c r="BY67" s="253">
        <v>-7.0000000000000007E-2</v>
      </c>
      <c r="BZ67" s="253">
        <v>-0.05</v>
      </c>
      <c r="CA67" s="253">
        <v>-0.09</v>
      </c>
      <c r="CB67" s="253">
        <v>-7.0000000000000007E-2</v>
      </c>
      <c r="CC67" s="253">
        <v>-0.04</v>
      </c>
      <c r="CD67" s="253">
        <v>-0.06</v>
      </c>
      <c r="CE67" s="253">
        <v>-0.03</v>
      </c>
      <c r="CF67" s="253">
        <v>-0.04</v>
      </c>
      <c r="CG67" s="253">
        <v>-0.04</v>
      </c>
      <c r="CH67" s="253">
        <v>0.02</v>
      </c>
      <c r="CI67" s="253">
        <v>-0.02</v>
      </c>
      <c r="CJ67" s="253">
        <v>0.04</v>
      </c>
      <c r="CK67" s="253">
        <v>0</v>
      </c>
      <c r="CL67" s="253">
        <v>0.06</v>
      </c>
      <c r="CM67" s="253">
        <v>0.08</v>
      </c>
      <c r="CN67" s="253">
        <v>7.0000000000000007E-2</v>
      </c>
    </row>
    <row r="68" spans="1:92" ht="16" customHeight="1" x14ac:dyDescent="0.3">
      <c r="A68" s="232"/>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c r="AT68" s="162"/>
      <c r="AU68" s="347"/>
      <c r="AV68" s="162"/>
      <c r="AW68" s="162"/>
      <c r="AX68" s="162"/>
      <c r="AY68" s="162"/>
      <c r="AZ68" s="162"/>
      <c r="BA68" s="162"/>
      <c r="BB68" s="162"/>
      <c r="BC68" s="162"/>
      <c r="BD68" s="162"/>
      <c r="BE68" s="162"/>
      <c r="BF68" s="162"/>
      <c r="BG68" s="162"/>
      <c r="BH68" s="162"/>
      <c r="BI68" s="162"/>
      <c r="BJ68" s="162"/>
      <c r="BK68" s="162"/>
      <c r="BL68" s="162"/>
      <c r="BM68" s="162"/>
      <c r="BN68" s="162"/>
      <c r="BO68" s="162"/>
      <c r="BP68" s="162"/>
      <c r="BQ68" s="162"/>
      <c r="BR68" s="162"/>
      <c r="BS68" s="162"/>
      <c r="BT68" s="162"/>
      <c r="BU68" s="162"/>
      <c r="BV68" s="162"/>
      <c r="BW68" s="162"/>
      <c r="BX68" s="162"/>
      <c r="BY68" s="162"/>
      <c r="BZ68" s="162"/>
      <c r="CA68" s="162"/>
      <c r="CB68" s="162"/>
      <c r="CC68" s="162"/>
      <c r="CD68" s="162"/>
      <c r="CE68" s="162"/>
      <c r="CF68" s="162"/>
      <c r="CG68" s="162"/>
      <c r="CH68" s="162"/>
      <c r="CI68" s="162"/>
      <c r="CJ68" s="162"/>
      <c r="CK68" s="162"/>
      <c r="CL68" s="162"/>
      <c r="CM68" s="162"/>
      <c r="CN68" s="162"/>
    </row>
    <row r="69" spans="1:92" ht="16" customHeight="1" x14ac:dyDescent="0.3">
      <c r="A69" s="233" t="s">
        <v>65</v>
      </c>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c r="AT69" s="162"/>
      <c r="AU69" s="347"/>
      <c r="AV69" s="162"/>
      <c r="AW69" s="162"/>
      <c r="AX69" s="162"/>
      <c r="AY69" s="162"/>
      <c r="AZ69" s="162"/>
      <c r="BA69" s="162"/>
      <c r="BB69" s="162"/>
      <c r="BC69" s="162"/>
      <c r="BD69" s="162"/>
      <c r="BE69" s="162"/>
      <c r="BF69" s="162"/>
      <c r="BG69" s="162"/>
      <c r="BH69" s="162"/>
      <c r="BI69" s="162"/>
      <c r="BJ69" s="162"/>
      <c r="BK69" s="162"/>
      <c r="BL69" s="162"/>
      <c r="BM69" s="162"/>
      <c r="BN69" s="162"/>
      <c r="BO69" s="162"/>
      <c r="BP69" s="162"/>
      <c r="BQ69" s="162"/>
      <c r="BR69" s="162"/>
      <c r="BS69" s="162"/>
      <c r="BT69" s="162"/>
      <c r="BU69" s="162"/>
      <c r="BV69" s="162"/>
      <c r="BW69" s="162"/>
      <c r="BX69" s="162"/>
      <c r="BY69" s="162"/>
      <c r="BZ69" s="162"/>
      <c r="CA69" s="162"/>
      <c r="CB69" s="162"/>
      <c r="CC69" s="162"/>
      <c r="CD69" s="162"/>
      <c r="CE69" s="162"/>
      <c r="CF69" s="162"/>
      <c r="CG69" s="162"/>
      <c r="CH69" s="162"/>
      <c r="CI69" s="162"/>
      <c r="CJ69" s="162"/>
      <c r="CK69" s="162"/>
      <c r="CL69" s="162"/>
      <c r="CM69" s="162"/>
      <c r="CN69" s="162"/>
    </row>
    <row r="70" spans="1:92" ht="16" customHeight="1" x14ac:dyDescent="0.3">
      <c r="A70" s="235" t="s">
        <v>214</v>
      </c>
      <c r="B70" s="357" t="s">
        <v>215</v>
      </c>
      <c r="C70" s="357" t="s">
        <v>215</v>
      </c>
      <c r="D70" s="357" t="s">
        <v>215</v>
      </c>
      <c r="E70" s="357" t="s">
        <v>215</v>
      </c>
      <c r="F70" s="357" t="s">
        <v>215</v>
      </c>
      <c r="G70" s="357" t="s">
        <v>215</v>
      </c>
      <c r="H70" s="357" t="s">
        <v>215</v>
      </c>
      <c r="I70" s="162">
        <v>-9.673050880247629E-3</v>
      </c>
      <c r="J70" s="162">
        <v>-0.23</v>
      </c>
      <c r="K70" s="162">
        <v>-0.12</v>
      </c>
      <c r="L70" s="162">
        <v>-0.11</v>
      </c>
      <c r="M70" s="162">
        <v>-0.12</v>
      </c>
      <c r="N70" s="162">
        <v>-0.12</v>
      </c>
      <c r="O70" s="162">
        <v>-0.12</v>
      </c>
      <c r="P70" s="162">
        <v>-0.02</v>
      </c>
      <c r="Q70" s="162">
        <v>0.32</v>
      </c>
      <c r="R70" s="162">
        <v>0.14000000000000001</v>
      </c>
      <c r="S70" s="162">
        <v>0.22529842511786513</v>
      </c>
      <c r="T70" s="162">
        <v>0.16820077912228054</v>
      </c>
      <c r="U70" s="162">
        <v>0.33</v>
      </c>
      <c r="V70" s="162">
        <v>0.21</v>
      </c>
      <c r="W70" s="162">
        <v>0.23</v>
      </c>
      <c r="X70" s="162">
        <v>0.19</v>
      </c>
      <c r="Y70" s="162">
        <v>0.21</v>
      </c>
      <c r="Z70" s="162">
        <v>0.08</v>
      </c>
      <c r="AA70" s="162">
        <v>0.16</v>
      </c>
      <c r="AB70" s="162">
        <v>-0.12579220280391806</v>
      </c>
      <c r="AC70" s="162">
        <v>6.9705906116183325E-2</v>
      </c>
      <c r="AD70" s="162">
        <v>-5.7999999999999996E-2</v>
      </c>
      <c r="AE70" s="162">
        <v>-0.128</v>
      </c>
      <c r="AF70" s="162">
        <v>-0.09</v>
      </c>
      <c r="AG70" s="162">
        <v>-9.9262189092568606E-2</v>
      </c>
      <c r="AH70" s="162">
        <v>-9.6379411240872195E-2</v>
      </c>
      <c r="AI70" s="162">
        <v>-2.7999999999999997E-2</v>
      </c>
      <c r="AJ70" s="162">
        <v>-7.9000000000000001E-2</v>
      </c>
      <c r="AK70" s="162">
        <v>-0.01</v>
      </c>
      <c r="AL70" s="162">
        <v>-2.8999999999999998E-2</v>
      </c>
      <c r="AM70" s="162">
        <v>-2.2000000000000002E-2</v>
      </c>
      <c r="AN70" s="162">
        <v>0.01</v>
      </c>
      <c r="AO70" s="162">
        <v>-0.01</v>
      </c>
      <c r="AP70" s="162">
        <v>0.01</v>
      </c>
      <c r="AQ70" s="162">
        <v>0</v>
      </c>
      <c r="AR70" s="162">
        <v>0.01</v>
      </c>
      <c r="AS70" s="162">
        <v>0.05</v>
      </c>
      <c r="AT70" s="162">
        <v>0.03</v>
      </c>
      <c r="AU70" s="347"/>
      <c r="AV70" s="358" t="s">
        <v>215</v>
      </c>
      <c r="AW70" s="358" t="s">
        <v>215</v>
      </c>
      <c r="AX70" s="358" t="s">
        <v>215</v>
      </c>
      <c r="AY70" s="358" t="s">
        <v>215</v>
      </c>
      <c r="AZ70" s="358" t="s">
        <v>215</v>
      </c>
      <c r="BA70" s="358" t="s">
        <v>215</v>
      </c>
      <c r="BB70" s="358" t="s">
        <v>215</v>
      </c>
      <c r="BC70" s="162">
        <v>4.2664598080091754E-3</v>
      </c>
      <c r="BD70" s="162">
        <v>-0.22</v>
      </c>
      <c r="BE70" s="162">
        <v>-0.11</v>
      </c>
      <c r="BF70" s="162">
        <v>-0.11</v>
      </c>
      <c r="BG70" s="162">
        <v>-0.11</v>
      </c>
      <c r="BH70" s="162">
        <v>-0.13</v>
      </c>
      <c r="BI70" s="162">
        <v>-0.12</v>
      </c>
      <c r="BJ70" s="162">
        <v>-0.04</v>
      </c>
      <c r="BK70" s="162">
        <v>0.28000000000000003</v>
      </c>
      <c r="BL70" s="162">
        <v>0.11</v>
      </c>
      <c r="BM70" s="162">
        <v>0.21200473092844471</v>
      </c>
      <c r="BN70" s="162">
        <v>0.14183944352968827</v>
      </c>
      <c r="BO70" s="162">
        <v>0.28000000000000003</v>
      </c>
      <c r="BP70" s="162">
        <v>0.18</v>
      </c>
      <c r="BQ70" s="162">
        <v>0.25</v>
      </c>
      <c r="BR70" s="162">
        <v>0.22</v>
      </c>
      <c r="BS70" s="162">
        <v>0.23</v>
      </c>
      <c r="BT70" s="162">
        <v>0.11</v>
      </c>
      <c r="BU70" s="162">
        <v>0.19</v>
      </c>
      <c r="BV70" s="162">
        <v>-9.859786157884641E-2</v>
      </c>
      <c r="BW70" s="162">
        <v>9.6111235338361176E-2</v>
      </c>
      <c r="BX70" s="162">
        <v>-0.04</v>
      </c>
      <c r="BY70" s="162">
        <v>-0.12</v>
      </c>
      <c r="BZ70" s="162">
        <v>-0.09</v>
      </c>
      <c r="CA70" s="162">
        <v>-0.1</v>
      </c>
      <c r="CB70" s="162">
        <v>-0.09</v>
      </c>
      <c r="CC70" s="162">
        <v>-0.03</v>
      </c>
      <c r="CD70" s="162">
        <v>-0.08</v>
      </c>
      <c r="CE70" s="162">
        <v>-0.01</v>
      </c>
      <c r="CF70" s="162">
        <v>-0.02</v>
      </c>
      <c r="CG70" s="162">
        <v>-0.02</v>
      </c>
      <c r="CH70" s="162">
        <v>0.01</v>
      </c>
      <c r="CI70" s="162">
        <v>-0.01</v>
      </c>
      <c r="CJ70" s="162">
        <v>0.02</v>
      </c>
      <c r="CK70" s="162">
        <v>0</v>
      </c>
      <c r="CL70" s="162">
        <v>0.02</v>
      </c>
      <c r="CM70" s="162">
        <v>0.04</v>
      </c>
      <c r="CN70" s="162">
        <v>0.03</v>
      </c>
    </row>
    <row r="71" spans="1:92" ht="16" customHeight="1" x14ac:dyDescent="0.3">
      <c r="A71" s="236" t="s">
        <v>178</v>
      </c>
      <c r="B71" s="162">
        <v>1.7631276351092462E-2</v>
      </c>
      <c r="C71" s="351">
        <v>2.962823174183795E-2</v>
      </c>
      <c r="D71" s="351">
        <v>2.1345223413338395E-2</v>
      </c>
      <c r="E71" s="351">
        <v>3.3480176211453344E-3</v>
      </c>
      <c r="F71" s="351">
        <v>1.5046867291563805E-2</v>
      </c>
      <c r="G71" s="351">
        <v>0.08</v>
      </c>
      <c r="H71" s="351">
        <v>3.5958225003304763E-2</v>
      </c>
      <c r="I71" s="162">
        <v>8.2862523540489647E-2</v>
      </c>
      <c r="J71" s="162">
        <v>0.05</v>
      </c>
      <c r="K71" s="162">
        <v>7.0000000000000007E-2</v>
      </c>
      <c r="L71" s="162">
        <v>0.06</v>
      </c>
      <c r="M71" s="162">
        <v>0.06</v>
      </c>
      <c r="N71" s="162">
        <v>-0.11</v>
      </c>
      <c r="O71" s="162">
        <v>0.01</v>
      </c>
      <c r="P71" s="162">
        <v>0.02</v>
      </c>
      <c r="Q71" s="162">
        <v>0.08</v>
      </c>
      <c r="R71" s="162">
        <v>0.05</v>
      </c>
      <c r="S71" s="162">
        <v>4.3139206902273297E-2</v>
      </c>
      <c r="T71" s="162">
        <v>4.6757250513815997E-2</v>
      </c>
      <c r="U71" s="162">
        <v>0.06</v>
      </c>
      <c r="V71" s="162">
        <v>0.05</v>
      </c>
      <c r="W71" s="162">
        <v>7.0000000000000007E-2</v>
      </c>
      <c r="X71" s="162">
        <v>0.13</v>
      </c>
      <c r="Y71" s="162">
        <v>0.1</v>
      </c>
      <c r="Z71" s="162">
        <v>0.17</v>
      </c>
      <c r="AA71" s="162">
        <v>0.12</v>
      </c>
      <c r="AB71" s="162">
        <v>0.20012046378557441</v>
      </c>
      <c r="AC71" s="162">
        <v>0.14413837283792441</v>
      </c>
      <c r="AD71" s="162">
        <v>0.19</v>
      </c>
      <c r="AE71" s="162">
        <v>0.11</v>
      </c>
      <c r="AF71" s="162">
        <v>0.14799999999999999</v>
      </c>
      <c r="AG71" s="162">
        <v>-5.45922514223788E-2</v>
      </c>
      <c r="AH71" s="162">
        <v>7.55605163544599E-2</v>
      </c>
      <c r="AI71" s="162">
        <v>-6.4000000000000001E-2</v>
      </c>
      <c r="AJ71" s="162">
        <v>3.7000000000000005E-2</v>
      </c>
      <c r="AK71" s="162">
        <v>-7.8E-2</v>
      </c>
      <c r="AL71" s="162">
        <v>-8.900000000000001E-2</v>
      </c>
      <c r="AM71" s="162">
        <v>-8.4000000000000005E-2</v>
      </c>
      <c r="AN71" s="162">
        <v>0.02</v>
      </c>
      <c r="AO71" s="162">
        <v>-0.05</v>
      </c>
      <c r="AP71" s="162">
        <v>0.01</v>
      </c>
      <c r="AQ71" s="162">
        <v>-0.04</v>
      </c>
      <c r="AR71" s="162">
        <v>0.08</v>
      </c>
      <c r="AS71" s="162">
        <v>0.12</v>
      </c>
      <c r="AT71" s="162">
        <v>0.1</v>
      </c>
      <c r="AU71" s="347"/>
      <c r="AV71" s="351">
        <v>4.5722802386631595E-2</v>
      </c>
      <c r="AW71" s="351">
        <v>4.9819558879023181E-2</v>
      </c>
      <c r="AX71" s="351">
        <v>4.7900222879206741E-2</v>
      </c>
      <c r="AY71" s="351">
        <v>1.6903034124256082E-2</v>
      </c>
      <c r="AZ71" s="351">
        <v>3.3210678751159996E-2</v>
      </c>
      <c r="BA71" s="351">
        <v>0.09</v>
      </c>
      <c r="BB71" s="351">
        <v>0.05</v>
      </c>
      <c r="BC71" s="162">
        <v>9.6144779974747657E-2</v>
      </c>
      <c r="BD71" s="162">
        <v>7.0000000000000007E-2</v>
      </c>
      <c r="BE71" s="162">
        <v>0.08</v>
      </c>
      <c r="BF71" s="162">
        <v>0.05</v>
      </c>
      <c r="BG71" s="162">
        <v>7.0000000000000007E-2</v>
      </c>
      <c r="BH71" s="162">
        <v>-0.12</v>
      </c>
      <c r="BI71" s="162">
        <v>0.01</v>
      </c>
      <c r="BJ71" s="162">
        <v>0</v>
      </c>
      <c r="BK71" s="162">
        <v>0.05</v>
      </c>
      <c r="BL71" s="162">
        <v>0.02</v>
      </c>
      <c r="BM71" s="162">
        <v>3.6253280839895048E-2</v>
      </c>
      <c r="BN71" s="162">
        <v>2.8107502799552098E-2</v>
      </c>
      <c r="BO71" s="162">
        <v>0.06</v>
      </c>
      <c r="BP71" s="162">
        <v>0.04</v>
      </c>
      <c r="BQ71" s="162">
        <v>0.08</v>
      </c>
      <c r="BR71" s="162">
        <v>0.14000000000000001</v>
      </c>
      <c r="BS71" s="162">
        <v>0.11</v>
      </c>
      <c r="BT71" s="162">
        <v>0.19</v>
      </c>
      <c r="BU71" s="162">
        <v>0.14000000000000001</v>
      </c>
      <c r="BV71" s="162">
        <v>0.2211708192938672</v>
      </c>
      <c r="BW71" s="162">
        <v>0.15932850759039202</v>
      </c>
      <c r="BX71" s="162">
        <v>0.2</v>
      </c>
      <c r="BY71" s="162">
        <v>0.12</v>
      </c>
      <c r="BZ71" s="162">
        <v>0.16</v>
      </c>
      <c r="CA71" s="162">
        <v>-0.05</v>
      </c>
      <c r="CB71" s="162">
        <v>0.08</v>
      </c>
      <c r="CC71" s="162">
        <v>-0.06</v>
      </c>
      <c r="CD71" s="162">
        <v>0.04</v>
      </c>
      <c r="CE71" s="162">
        <v>-0.08</v>
      </c>
      <c r="CF71" s="162">
        <v>-0.09</v>
      </c>
      <c r="CG71" s="162">
        <v>-0.08</v>
      </c>
      <c r="CH71" s="162">
        <v>0.02</v>
      </c>
      <c r="CI71" s="162">
        <v>-0.05</v>
      </c>
      <c r="CJ71" s="162">
        <v>0.01</v>
      </c>
      <c r="CK71" s="162">
        <v>-0.03</v>
      </c>
      <c r="CL71" s="162">
        <v>0.09</v>
      </c>
      <c r="CM71" s="162">
        <v>0.12</v>
      </c>
      <c r="CN71" s="162">
        <v>0.1</v>
      </c>
    </row>
    <row r="72" spans="1:92" ht="16" customHeight="1" x14ac:dyDescent="0.3">
      <c r="A72" s="234" t="s">
        <v>216</v>
      </c>
      <c r="B72" s="359" t="s">
        <v>215</v>
      </c>
      <c r="C72" s="359" t="s">
        <v>215</v>
      </c>
      <c r="D72" s="359" t="s">
        <v>215</v>
      </c>
      <c r="E72" s="359" t="s">
        <v>215</v>
      </c>
      <c r="F72" s="359" t="s">
        <v>215</v>
      </c>
      <c r="G72" s="359" t="s">
        <v>215</v>
      </c>
      <c r="H72" s="359" t="s">
        <v>215</v>
      </c>
      <c r="I72" s="161">
        <v>0.02</v>
      </c>
      <c r="J72" s="161">
        <v>-0.14000000000000001</v>
      </c>
      <c r="K72" s="161">
        <v>-0.06</v>
      </c>
      <c r="L72" s="161">
        <v>-0.05</v>
      </c>
      <c r="M72" s="161">
        <v>-0.06</v>
      </c>
      <c r="N72" s="161">
        <v>-0.12</v>
      </c>
      <c r="O72" s="161">
        <v>-0.08</v>
      </c>
      <c r="P72" s="161">
        <v>-0.01</v>
      </c>
      <c r="Q72" s="161">
        <v>0.23</v>
      </c>
      <c r="R72" s="161">
        <v>0.1</v>
      </c>
      <c r="S72" s="161">
        <v>0.15666416604151032</v>
      </c>
      <c r="T72" s="161">
        <v>0.12247705436020877</v>
      </c>
      <c r="U72" s="161">
        <v>0.23</v>
      </c>
      <c r="V72" s="161">
        <v>0.15</v>
      </c>
      <c r="W72" s="161">
        <v>0.17</v>
      </c>
      <c r="X72" s="161">
        <v>0.17</v>
      </c>
      <c r="Y72" s="161">
        <v>0.17</v>
      </c>
      <c r="Z72" s="161">
        <v>0.11</v>
      </c>
      <c r="AA72" s="161">
        <v>0.15</v>
      </c>
      <c r="AB72" s="161">
        <v>-0.03</v>
      </c>
      <c r="AC72" s="161">
        <v>0.09</v>
      </c>
      <c r="AD72" s="161">
        <v>2.5000000000000001E-2</v>
      </c>
      <c r="AE72" s="161">
        <v>-4.8000000000000001E-2</v>
      </c>
      <c r="AF72" s="161">
        <v>-1.2999999999999999E-2</v>
      </c>
      <c r="AG72" s="161">
        <v>-8.3199376491792099E-2</v>
      </c>
      <c r="AH72" s="161">
        <v>-3.7239813717471502E-2</v>
      </c>
      <c r="AI72" s="161">
        <v>-4.0999999999999995E-2</v>
      </c>
      <c r="AJ72" s="161">
        <v>-3.7999999999999999E-2</v>
      </c>
      <c r="AK72" s="161">
        <v>-3.9E-2</v>
      </c>
      <c r="AL72" s="161">
        <v>-5.2000000000000005E-2</v>
      </c>
      <c r="AM72" s="161">
        <v>-4.5999999999999999E-2</v>
      </c>
      <c r="AN72" s="161">
        <v>0.02</v>
      </c>
      <c r="AO72" s="161">
        <v>-0.03</v>
      </c>
      <c r="AP72" s="161">
        <v>0.01</v>
      </c>
      <c r="AQ72" s="161">
        <v>-0.02</v>
      </c>
      <c r="AR72" s="161">
        <v>0.04</v>
      </c>
      <c r="AS72" s="161">
        <v>0.08</v>
      </c>
      <c r="AT72" s="161">
        <v>0.06</v>
      </c>
      <c r="AU72" s="347"/>
      <c r="AV72" s="359" t="s">
        <v>215</v>
      </c>
      <c r="AW72" s="359" t="s">
        <v>215</v>
      </c>
      <c r="AX72" s="359" t="s">
        <v>215</v>
      </c>
      <c r="AY72" s="359" t="s">
        <v>215</v>
      </c>
      <c r="AZ72" s="359" t="s">
        <v>215</v>
      </c>
      <c r="BA72" s="359" t="s">
        <v>215</v>
      </c>
      <c r="BB72" s="359" t="s">
        <v>215</v>
      </c>
      <c r="BC72" s="161">
        <v>0.04</v>
      </c>
      <c r="BD72" s="161">
        <v>-0.12</v>
      </c>
      <c r="BE72" s="161">
        <v>-0.05</v>
      </c>
      <c r="BF72" s="161">
        <v>-0.06</v>
      </c>
      <c r="BG72" s="161">
        <v>-0.05</v>
      </c>
      <c r="BH72" s="161">
        <v>-0.12</v>
      </c>
      <c r="BI72" s="161">
        <v>-7.0000000000000007E-2</v>
      </c>
      <c r="BJ72" s="161">
        <v>-0.03</v>
      </c>
      <c r="BK72" s="161">
        <v>0.19</v>
      </c>
      <c r="BL72" s="161">
        <v>7.0000000000000007E-2</v>
      </c>
      <c r="BM72" s="161">
        <v>0.14604112793990889</v>
      </c>
      <c r="BN72" s="161">
        <v>9.9183099183099019E-2</v>
      </c>
      <c r="BO72" s="161">
        <v>0.21</v>
      </c>
      <c r="BP72" s="161">
        <v>0.13</v>
      </c>
      <c r="BQ72" s="161">
        <v>0.18</v>
      </c>
      <c r="BR72" s="161">
        <v>0.19</v>
      </c>
      <c r="BS72" s="161">
        <v>0.19</v>
      </c>
      <c r="BT72" s="161">
        <v>0.14000000000000001</v>
      </c>
      <c r="BU72" s="161">
        <v>0.17</v>
      </c>
      <c r="BV72" s="161">
        <v>0</v>
      </c>
      <c r="BW72" s="161">
        <v>0.12</v>
      </c>
      <c r="BX72" s="161">
        <v>0.04</v>
      </c>
      <c r="BY72" s="161">
        <v>-0.04</v>
      </c>
      <c r="BZ72" s="161">
        <v>0</v>
      </c>
      <c r="CA72" s="161">
        <v>-0.09</v>
      </c>
      <c r="CB72" s="161">
        <v>-0.03</v>
      </c>
      <c r="CC72" s="161">
        <v>-0.04</v>
      </c>
      <c r="CD72" s="161">
        <v>-0.04</v>
      </c>
      <c r="CE72" s="161">
        <v>-0.04</v>
      </c>
      <c r="CF72" s="161">
        <v>-0.05</v>
      </c>
      <c r="CG72" s="161">
        <v>-0.04</v>
      </c>
      <c r="CH72" s="161">
        <v>0.01</v>
      </c>
      <c r="CI72" s="161">
        <v>-0.02</v>
      </c>
      <c r="CJ72" s="161">
        <v>0.02</v>
      </c>
      <c r="CK72" s="161">
        <v>-0.01</v>
      </c>
      <c r="CL72" s="161">
        <v>0.05</v>
      </c>
      <c r="CM72" s="161">
        <v>7.0000000000000007E-2</v>
      </c>
      <c r="CN72" s="161">
        <v>0.06</v>
      </c>
    </row>
    <row r="73" spans="1:92" ht="16" customHeight="1" x14ac:dyDescent="0.3">
      <c r="A73" s="236" t="s">
        <v>67</v>
      </c>
      <c r="B73" s="357" t="s">
        <v>215</v>
      </c>
      <c r="C73" s="357" t="s">
        <v>215</v>
      </c>
      <c r="D73" s="357" t="s">
        <v>215</v>
      </c>
      <c r="E73" s="357" t="s">
        <v>215</v>
      </c>
      <c r="F73" s="357" t="s">
        <v>215</v>
      </c>
      <c r="G73" s="357" t="s">
        <v>215</v>
      </c>
      <c r="H73" s="357" t="s">
        <v>215</v>
      </c>
      <c r="I73" s="162">
        <v>-9.762900976290137E-3</v>
      </c>
      <c r="J73" s="162">
        <v>-0.11</v>
      </c>
      <c r="K73" s="162">
        <v>-0.06</v>
      </c>
      <c r="L73" s="162">
        <v>-0.19</v>
      </c>
      <c r="M73" s="162">
        <v>-0.11</v>
      </c>
      <c r="N73" s="162">
        <v>-0.16</v>
      </c>
      <c r="O73" s="162">
        <v>-0.12</v>
      </c>
      <c r="P73" s="162">
        <v>-0.01</v>
      </c>
      <c r="Q73" s="162">
        <v>0.04</v>
      </c>
      <c r="R73" s="162">
        <v>0.02</v>
      </c>
      <c r="S73" s="162">
        <v>0.18953991348800625</v>
      </c>
      <c r="T73" s="162">
        <v>7.0459032576505459E-2</v>
      </c>
      <c r="U73" s="162">
        <v>0.16</v>
      </c>
      <c r="V73" s="162">
        <v>0.09</v>
      </c>
      <c r="W73" s="162">
        <v>0.04</v>
      </c>
      <c r="X73" s="162">
        <v>0.12</v>
      </c>
      <c r="Y73" s="162">
        <v>0.08</v>
      </c>
      <c r="Z73" s="162">
        <v>0.04</v>
      </c>
      <c r="AA73" s="162">
        <v>7.0000000000000007E-2</v>
      </c>
      <c r="AB73" s="162">
        <v>-6.7928730512249694E-2</v>
      </c>
      <c r="AC73" s="162">
        <v>2.820575527838929E-2</v>
      </c>
      <c r="AD73" s="162">
        <v>7.6999999999999999E-2</v>
      </c>
      <c r="AE73" s="162">
        <v>3.5999999999999997E-2</v>
      </c>
      <c r="AF73" s="162">
        <v>5.5E-2</v>
      </c>
      <c r="AG73" s="162">
        <v>-4.6577946768060798E-2</v>
      </c>
      <c r="AH73" s="162">
        <v>2.0723151645979501E-2</v>
      </c>
      <c r="AI73" s="162">
        <v>-5.2999999999999999E-2</v>
      </c>
      <c r="AJ73" s="162">
        <v>1E-3</v>
      </c>
      <c r="AK73" s="162">
        <v>-6.3E-2</v>
      </c>
      <c r="AL73" s="162">
        <v>-0.106</v>
      </c>
      <c r="AM73" s="162">
        <v>-0.08</v>
      </c>
      <c r="AN73" s="162">
        <v>0.04</v>
      </c>
      <c r="AO73" s="162">
        <v>-0.04</v>
      </c>
      <c r="AP73" s="162">
        <v>0.01</v>
      </c>
      <c r="AQ73" s="162">
        <v>-0.03</v>
      </c>
      <c r="AR73" s="162">
        <v>0.03</v>
      </c>
      <c r="AS73" s="162">
        <v>0.08</v>
      </c>
      <c r="AT73" s="162">
        <v>0.06</v>
      </c>
      <c r="AU73" s="347"/>
      <c r="AV73" s="358" t="s">
        <v>215</v>
      </c>
      <c r="AW73" s="358" t="s">
        <v>215</v>
      </c>
      <c r="AX73" s="358" t="s">
        <v>215</v>
      </c>
      <c r="AY73" s="358" t="s">
        <v>215</v>
      </c>
      <c r="AZ73" s="358" t="s">
        <v>215</v>
      </c>
      <c r="BA73" s="358" t="s">
        <v>215</v>
      </c>
      <c r="BB73" s="358" t="s">
        <v>215</v>
      </c>
      <c r="BC73" s="162">
        <v>-1.3956734124216123E-3</v>
      </c>
      <c r="BD73" s="162">
        <v>-0.1</v>
      </c>
      <c r="BE73" s="162">
        <v>-0.05</v>
      </c>
      <c r="BF73" s="162">
        <v>-0.2</v>
      </c>
      <c r="BG73" s="162">
        <v>-0.1</v>
      </c>
      <c r="BH73" s="162">
        <v>-0.18</v>
      </c>
      <c r="BI73" s="162">
        <v>-0.13</v>
      </c>
      <c r="BJ73" s="162">
        <v>-0.03</v>
      </c>
      <c r="BK73" s="162">
        <v>0.02</v>
      </c>
      <c r="BL73" s="162">
        <v>-0.01</v>
      </c>
      <c r="BM73" s="162">
        <v>0.1777003484320559</v>
      </c>
      <c r="BN73" s="162">
        <v>5.0530631934394568E-2</v>
      </c>
      <c r="BO73" s="162">
        <v>0.37</v>
      </c>
      <c r="BP73" s="162">
        <v>0.13</v>
      </c>
      <c r="BQ73" s="162">
        <v>0.06</v>
      </c>
      <c r="BR73" s="162">
        <v>0.15</v>
      </c>
      <c r="BS73" s="162">
        <v>0.1</v>
      </c>
      <c r="BT73" s="162">
        <v>0.08</v>
      </c>
      <c r="BU73" s="162">
        <v>0.09</v>
      </c>
      <c r="BV73" s="162">
        <v>-1.8626633305532513E-2</v>
      </c>
      <c r="BW73" s="162">
        <v>6.1500615006150061E-2</v>
      </c>
      <c r="BX73" s="162">
        <v>0.1</v>
      </c>
      <c r="BY73" s="162">
        <v>0.04</v>
      </c>
      <c r="BZ73" s="162">
        <v>7.0000000000000007E-2</v>
      </c>
      <c r="CA73" s="162">
        <v>-0.05</v>
      </c>
      <c r="CB73" s="162">
        <v>0.02</v>
      </c>
      <c r="CC73" s="162">
        <v>-0.06</v>
      </c>
      <c r="CD73" s="162">
        <v>0</v>
      </c>
      <c r="CE73" s="162">
        <v>-0.06</v>
      </c>
      <c r="CF73" s="162">
        <v>-0.1</v>
      </c>
      <c r="CG73" s="162">
        <v>-0.08</v>
      </c>
      <c r="CH73" s="162">
        <v>0.04</v>
      </c>
      <c r="CI73" s="162">
        <v>-0.04</v>
      </c>
      <c r="CJ73" s="162">
        <v>0.01</v>
      </c>
      <c r="CK73" s="162">
        <v>-0.03</v>
      </c>
      <c r="CL73" s="162">
        <v>0.05</v>
      </c>
      <c r="CM73" s="162">
        <v>0.1</v>
      </c>
      <c r="CN73" s="162">
        <v>7.0000000000000007E-2</v>
      </c>
    </row>
    <row r="74" spans="1:92" ht="16" customHeight="1" x14ac:dyDescent="0.3">
      <c r="A74" s="236" t="s">
        <v>68</v>
      </c>
      <c r="B74" s="162">
        <v>5.3008595988538722E-2</v>
      </c>
      <c r="C74" s="162">
        <v>3.7709497206703954E-2</v>
      </c>
      <c r="D74" s="162">
        <v>4.5261669024045298E-2</v>
      </c>
      <c r="E74" s="162">
        <v>4.7486033519553154E-2</v>
      </c>
      <c r="F74" s="162">
        <v>4.6009389671361554E-2</v>
      </c>
      <c r="G74" s="162">
        <v>-0.04</v>
      </c>
      <c r="H74" s="162">
        <v>0.02</v>
      </c>
      <c r="I74" s="162">
        <v>-2.0408163265306121E-2</v>
      </c>
      <c r="J74" s="162">
        <v>0</v>
      </c>
      <c r="K74" s="162">
        <v>-0.01</v>
      </c>
      <c r="L74" s="162">
        <v>-0.13</v>
      </c>
      <c r="M74" s="162">
        <v>-0.05</v>
      </c>
      <c r="N74" s="162">
        <v>-0.28999999999999998</v>
      </c>
      <c r="O74" s="162">
        <v>-0.11</v>
      </c>
      <c r="P74" s="162">
        <v>-0.4</v>
      </c>
      <c r="Q74" s="162">
        <v>-0.43</v>
      </c>
      <c r="R74" s="162">
        <v>-0.42</v>
      </c>
      <c r="S74" s="162">
        <v>-0.34206471494607088</v>
      </c>
      <c r="T74" s="162">
        <v>-0.39338061465721036</v>
      </c>
      <c r="U74" s="162">
        <v>-0.16</v>
      </c>
      <c r="V74" s="162">
        <v>-0.35</v>
      </c>
      <c r="W74" s="162">
        <v>-0.06</v>
      </c>
      <c r="X74" s="162">
        <v>-7.0000000000000007E-2</v>
      </c>
      <c r="Y74" s="162">
        <v>-0.06</v>
      </c>
      <c r="Z74" s="162">
        <v>-0.21</v>
      </c>
      <c r="AA74" s="162">
        <v>-0.11</v>
      </c>
      <c r="AB74" s="162">
        <v>-0.25342465753424648</v>
      </c>
      <c r="AC74" s="162">
        <v>-0.14642649622312603</v>
      </c>
      <c r="AD74" s="162">
        <v>-9.0999999999999998E-2</v>
      </c>
      <c r="AE74" s="162">
        <v>-0.10100000000000001</v>
      </c>
      <c r="AF74" s="162">
        <v>-9.6000000000000002E-2</v>
      </c>
      <c r="AG74" s="162">
        <v>6.7846607669616504E-2</v>
      </c>
      <c r="AH74" s="162">
        <v>-4.7285464098073597E-2</v>
      </c>
      <c r="AI74" s="162">
        <v>0.125</v>
      </c>
      <c r="AJ74" s="162">
        <v>-9.0000000000000011E-3</v>
      </c>
      <c r="AK74" s="162">
        <v>-0.11900000000000001</v>
      </c>
      <c r="AL74" s="162">
        <v>-0.126</v>
      </c>
      <c r="AM74" s="162">
        <v>-0.12300000000000001</v>
      </c>
      <c r="AN74" s="162">
        <v>-0.2</v>
      </c>
      <c r="AO74" s="162">
        <v>-0.15</v>
      </c>
      <c r="AP74" s="162">
        <v>-0.2</v>
      </c>
      <c r="AQ74" s="162">
        <v>-0.16</v>
      </c>
      <c r="AR74" s="162">
        <v>-0.18</v>
      </c>
      <c r="AS74" s="162">
        <v>-0.16</v>
      </c>
      <c r="AT74" s="162">
        <v>-0.17</v>
      </c>
      <c r="AU74" s="347"/>
      <c r="AV74" s="162">
        <v>7.4217097530519319E-2</v>
      </c>
      <c r="AW74" s="162">
        <v>5.0928374358217475E-2</v>
      </c>
      <c r="AX74" s="162">
        <v>6.2359603171431979E-2</v>
      </c>
      <c r="AY74" s="162">
        <v>6.0481712492184404E-2</v>
      </c>
      <c r="AZ74" s="162">
        <v>6.1723057224095629E-2</v>
      </c>
      <c r="BA74" s="162">
        <v>-0.04</v>
      </c>
      <c r="BB74" s="162">
        <v>0.03</v>
      </c>
      <c r="BC74" s="162">
        <v>-1.3781058994402823E-2</v>
      </c>
      <c r="BD74" s="162">
        <v>0.01</v>
      </c>
      <c r="BE74" s="162">
        <v>0</v>
      </c>
      <c r="BF74" s="162">
        <v>-0.14000000000000001</v>
      </c>
      <c r="BG74" s="162">
        <v>-0.05</v>
      </c>
      <c r="BH74" s="162">
        <v>-0.3</v>
      </c>
      <c r="BI74" s="162">
        <v>-0.11</v>
      </c>
      <c r="BJ74" s="162">
        <v>-0.41</v>
      </c>
      <c r="BK74" s="162">
        <v>-0.44</v>
      </c>
      <c r="BL74" s="162">
        <v>-0.43</v>
      </c>
      <c r="BM74" s="162">
        <v>-0.34797490204987214</v>
      </c>
      <c r="BN74" s="162">
        <v>-0.40410604081536383</v>
      </c>
      <c r="BO74" s="162">
        <v>-0.15</v>
      </c>
      <c r="BP74" s="162">
        <v>-0.36</v>
      </c>
      <c r="BQ74" s="162">
        <v>-0.05</v>
      </c>
      <c r="BR74" s="162">
        <v>-0.04</v>
      </c>
      <c r="BS74" s="162">
        <v>-0.04</v>
      </c>
      <c r="BT74" s="162">
        <v>-0.18</v>
      </c>
      <c r="BU74" s="162">
        <v>-0.09</v>
      </c>
      <c r="BV74" s="162">
        <v>-0.23181760276610947</v>
      </c>
      <c r="BW74" s="162">
        <v>-0.12517348937429412</v>
      </c>
      <c r="BX74" s="162">
        <v>-0.08</v>
      </c>
      <c r="BY74" s="162">
        <v>-0.1</v>
      </c>
      <c r="BZ74" s="162">
        <v>-0.09</v>
      </c>
      <c r="CA74" s="162">
        <v>0.06</v>
      </c>
      <c r="CB74" s="162">
        <v>-0.04</v>
      </c>
      <c r="CC74" s="162">
        <v>0.11</v>
      </c>
      <c r="CD74" s="162">
        <v>-0.01</v>
      </c>
      <c r="CE74" s="162">
        <v>-0.12</v>
      </c>
      <c r="CF74" s="162">
        <v>-0.12</v>
      </c>
      <c r="CG74" s="162">
        <v>-0.12</v>
      </c>
      <c r="CH74" s="162">
        <v>-0.21</v>
      </c>
      <c r="CI74" s="162">
        <v>-0.15</v>
      </c>
      <c r="CJ74" s="162">
        <v>-0.19</v>
      </c>
      <c r="CK74" s="162">
        <v>-0.16</v>
      </c>
      <c r="CL74" s="162">
        <v>-0.17</v>
      </c>
      <c r="CM74" s="162">
        <v>-0.17</v>
      </c>
      <c r="CN74" s="162">
        <v>-0.17</v>
      </c>
    </row>
    <row r="75" spans="1:92" ht="16" customHeight="1" x14ac:dyDescent="0.3">
      <c r="A75" s="236" t="s">
        <v>69</v>
      </c>
      <c r="B75" s="103">
        <v>-0.625</v>
      </c>
      <c r="C75" s="103">
        <v>-1.03125</v>
      </c>
      <c r="D75" s="103">
        <v>2.4999999999999911E-2</v>
      </c>
      <c r="E75" s="343">
        <v>-0.58333333333333337</v>
      </c>
      <c r="F75" s="103">
        <v>0.25000000000000006</v>
      </c>
      <c r="G75" s="343">
        <v>7.4</v>
      </c>
      <c r="H75" s="103">
        <v>2.13</v>
      </c>
      <c r="I75" s="103">
        <v>5.6923076923076934</v>
      </c>
      <c r="J75" s="103">
        <v>28</v>
      </c>
      <c r="K75" s="103">
        <v>6.78</v>
      </c>
      <c r="L75" s="103" t="s">
        <v>212</v>
      </c>
      <c r="M75" s="103" t="s">
        <v>212</v>
      </c>
      <c r="N75" s="103" t="s">
        <v>212</v>
      </c>
      <c r="O75" s="103" t="s">
        <v>212</v>
      </c>
      <c r="P75" s="103">
        <v>-0.33</v>
      </c>
      <c r="Q75" s="103">
        <v>1.53</v>
      </c>
      <c r="R75" s="103">
        <v>0.01</v>
      </c>
      <c r="S75" s="103">
        <v>-0.45038167938931295</v>
      </c>
      <c r="T75" s="103">
        <v>-0.12222222222222222</v>
      </c>
      <c r="U75" s="103">
        <v>-0.59</v>
      </c>
      <c r="V75" s="103">
        <v>-0.22</v>
      </c>
      <c r="W75" s="103">
        <v>-0.93</v>
      </c>
      <c r="X75" s="103">
        <v>-0.91</v>
      </c>
      <c r="Y75" s="103">
        <v>-0.92</v>
      </c>
      <c r="Z75" s="103">
        <v>-0.92</v>
      </c>
      <c r="AA75" s="103">
        <v>-0.92</v>
      </c>
      <c r="AB75" s="103">
        <v>0.16</v>
      </c>
      <c r="AC75" s="103">
        <v>-0.8</v>
      </c>
      <c r="AD75" s="103" t="s">
        <v>212</v>
      </c>
      <c r="AE75" s="103" t="s">
        <v>212</v>
      </c>
      <c r="AF75" s="103" t="s">
        <v>212</v>
      </c>
      <c r="AG75" s="103" t="s">
        <v>212</v>
      </c>
      <c r="AH75" s="103" t="s">
        <v>212</v>
      </c>
      <c r="AI75" s="103" t="s">
        <v>212</v>
      </c>
      <c r="AJ75" s="103" t="s">
        <v>212</v>
      </c>
      <c r="AK75" s="103">
        <v>-0.30599999999999999</v>
      </c>
      <c r="AL75" s="103" t="s">
        <v>212</v>
      </c>
      <c r="AM75" s="103">
        <v>0.57700000000000007</v>
      </c>
      <c r="AN75" s="103">
        <v>0.53</v>
      </c>
      <c r="AO75" s="103">
        <v>0.56000000000000005</v>
      </c>
      <c r="AP75" s="103">
        <v>-0.69</v>
      </c>
      <c r="AQ75" s="103">
        <v>0.08</v>
      </c>
      <c r="AR75" s="103">
        <v>0.3</v>
      </c>
      <c r="AS75" s="103">
        <v>-1</v>
      </c>
      <c r="AT75" s="103">
        <v>-0.71</v>
      </c>
      <c r="AU75" s="360"/>
      <c r="AV75" s="103">
        <v>-0.62099241038359598</v>
      </c>
      <c r="AW75" s="103">
        <v>-1.021542265756634</v>
      </c>
      <c r="AX75" s="103">
        <v>-1.9023936027796923E-2</v>
      </c>
      <c r="AY75" s="103">
        <v>-0.56137873641477265</v>
      </c>
      <c r="AZ75" s="103">
        <v>0.21418402203691758</v>
      </c>
      <c r="BA75" s="103">
        <v>7.21</v>
      </c>
      <c r="BB75" s="103">
        <v>2.02</v>
      </c>
      <c r="BC75" s="103">
        <v>5.6982267358414296</v>
      </c>
      <c r="BD75" s="103">
        <v>42.93</v>
      </c>
      <c r="BE75" s="103">
        <v>6.94</v>
      </c>
      <c r="BF75" s="103" t="s">
        <v>212</v>
      </c>
      <c r="BG75" s="103" t="s">
        <v>212</v>
      </c>
      <c r="BH75" s="103" t="s">
        <v>212</v>
      </c>
      <c r="BI75" s="103" t="s">
        <v>212</v>
      </c>
      <c r="BJ75" s="103">
        <v>-0.34</v>
      </c>
      <c r="BK75" s="103">
        <v>1.42</v>
      </c>
      <c r="BL75" s="103">
        <v>-0.01</v>
      </c>
      <c r="BM75" s="103">
        <v>-0.45944234250834054</v>
      </c>
      <c r="BN75" s="103">
        <v>-0.14402798364394545</v>
      </c>
      <c r="BO75" s="103">
        <v>-0.59</v>
      </c>
      <c r="BP75" s="103">
        <v>-0.24</v>
      </c>
      <c r="BQ75" s="103">
        <v>-0.93</v>
      </c>
      <c r="BR75" s="103">
        <v>-0.9</v>
      </c>
      <c r="BS75" s="103">
        <v>-0.92</v>
      </c>
      <c r="BT75" s="103">
        <v>-0.92</v>
      </c>
      <c r="BU75" s="103">
        <v>-0.92</v>
      </c>
      <c r="BV75" s="103">
        <v>0.23101337329668001</v>
      </c>
      <c r="BW75" s="103">
        <v>-0.78811723946117174</v>
      </c>
      <c r="BX75" s="103" t="s">
        <v>212</v>
      </c>
      <c r="BY75" s="103" t="s">
        <v>212</v>
      </c>
      <c r="BZ75" s="103" t="s">
        <v>212</v>
      </c>
      <c r="CA75" s="103" t="s">
        <v>212</v>
      </c>
      <c r="CB75" s="103" t="s">
        <v>212</v>
      </c>
      <c r="CC75" s="103" t="s">
        <v>212</v>
      </c>
      <c r="CD75" s="103" t="s">
        <v>212</v>
      </c>
      <c r="CE75" s="103">
        <v>-0.3</v>
      </c>
      <c r="CF75" s="103" t="s">
        <v>212</v>
      </c>
      <c r="CG75" s="103">
        <v>0.57000000000000006</v>
      </c>
      <c r="CH75" s="103">
        <v>0.51</v>
      </c>
      <c r="CI75" s="103">
        <v>0.55000000000000004</v>
      </c>
      <c r="CJ75" s="103">
        <v>-0.67</v>
      </c>
      <c r="CK75" s="103">
        <v>0.08</v>
      </c>
      <c r="CL75" s="103">
        <v>0.31</v>
      </c>
      <c r="CM75" s="103">
        <v>-1</v>
      </c>
      <c r="CN75" s="103">
        <v>-0.71</v>
      </c>
    </row>
    <row r="76" spans="1:92" s="46" customFormat="1" ht="16" customHeight="1" x14ac:dyDescent="0.3">
      <c r="A76" s="243" t="s">
        <v>70</v>
      </c>
      <c r="B76" s="231">
        <v>4.2928200692041694E-2</v>
      </c>
      <c r="C76" s="231">
        <v>6.4262193867050885E-2</v>
      </c>
      <c r="D76" s="231">
        <v>5.3859538120847754E-2</v>
      </c>
      <c r="E76" s="231">
        <v>1.2844215237909939E-2</v>
      </c>
      <c r="F76" s="231">
        <v>3.9445337345689536E-2</v>
      </c>
      <c r="G76" s="231">
        <v>0.05</v>
      </c>
      <c r="H76" s="231">
        <v>0.04</v>
      </c>
      <c r="I76" s="231">
        <v>2.690513219284596E-2</v>
      </c>
      <c r="J76" s="231">
        <v>-0.13</v>
      </c>
      <c r="K76" s="231">
        <v>-0.05</v>
      </c>
      <c r="L76" s="231">
        <v>-7.0000000000000007E-2</v>
      </c>
      <c r="M76" s="231">
        <v>-0.06</v>
      </c>
      <c r="N76" s="231">
        <v>-0.12</v>
      </c>
      <c r="O76" s="231">
        <v>-0.08</v>
      </c>
      <c r="P76" s="231">
        <v>-0.03</v>
      </c>
      <c r="Q76" s="231">
        <v>0.18</v>
      </c>
      <c r="R76" s="231">
        <v>7.0000000000000007E-2</v>
      </c>
      <c r="S76" s="231">
        <v>0.1401211242817948</v>
      </c>
      <c r="T76" s="231">
        <v>9.4104070499370515E-2</v>
      </c>
      <c r="U76" s="231">
        <v>0.21</v>
      </c>
      <c r="V76" s="231">
        <v>0.13</v>
      </c>
      <c r="W76" s="231">
        <v>0.14000000000000001</v>
      </c>
      <c r="X76" s="231">
        <v>0.15</v>
      </c>
      <c r="Y76" s="231">
        <v>0.14000000000000001</v>
      </c>
      <c r="Z76" s="231">
        <v>0.09</v>
      </c>
      <c r="AA76" s="231">
        <v>0.12</v>
      </c>
      <c r="AB76" s="231">
        <v>-3.7353376608587091E-2</v>
      </c>
      <c r="AC76" s="231">
        <v>7.6352103647221531E-2</v>
      </c>
      <c r="AD76" s="231">
        <v>3.3000000000000002E-2</v>
      </c>
      <c r="AE76" s="231">
        <v>-0.04</v>
      </c>
      <c r="AF76" s="231">
        <v>-3.0000000000000001E-3</v>
      </c>
      <c r="AG76" s="231">
        <v>-7.2659176029962594E-2</v>
      </c>
      <c r="AH76" s="231">
        <v>-2.6866817348287799E-2</v>
      </c>
      <c r="AI76" s="231">
        <v>-3.7000000000000005E-2</v>
      </c>
      <c r="AJ76" s="231">
        <v>-0.03</v>
      </c>
      <c r="AK76" s="231">
        <v>-0.04</v>
      </c>
      <c r="AL76" s="231">
        <v>-5.5999999999999994E-2</v>
      </c>
      <c r="AM76" s="231">
        <v>-5.0999999999999997E-2</v>
      </c>
      <c r="AN76" s="231">
        <v>0.02</v>
      </c>
      <c r="AO76" s="231">
        <v>-0.03</v>
      </c>
      <c r="AP76" s="231">
        <v>0.01</v>
      </c>
      <c r="AQ76" s="231">
        <v>-0.02</v>
      </c>
      <c r="AR76" s="231">
        <v>0.03</v>
      </c>
      <c r="AS76" s="231">
        <v>0.06</v>
      </c>
      <c r="AT76" s="231">
        <v>0.05</v>
      </c>
      <c r="AU76" s="350"/>
      <c r="AV76" s="231">
        <v>6.950873071699501E-2</v>
      </c>
      <c r="AW76" s="231">
        <v>8.4286213899129006E-2</v>
      </c>
      <c r="AX76" s="231">
        <v>7.711812971751876E-2</v>
      </c>
      <c r="AY76" s="231">
        <v>2.6657525487801259E-2</v>
      </c>
      <c r="AZ76" s="231">
        <v>5.919958067614977E-2</v>
      </c>
      <c r="BA76" s="231">
        <v>0.06</v>
      </c>
      <c r="BB76" s="231">
        <v>0.06</v>
      </c>
      <c r="BC76" s="231">
        <v>3.9644062242008914E-2</v>
      </c>
      <c r="BD76" s="231">
        <v>-0.11</v>
      </c>
      <c r="BE76" s="231">
        <v>-0.04</v>
      </c>
      <c r="BF76" s="231">
        <v>-0.08</v>
      </c>
      <c r="BG76" s="231">
        <v>-0.05</v>
      </c>
      <c r="BH76" s="231">
        <v>-0.13</v>
      </c>
      <c r="BI76" s="231">
        <v>-0.08</v>
      </c>
      <c r="BJ76" s="231">
        <v>-0.05</v>
      </c>
      <c r="BK76" s="231">
        <v>0.14000000000000001</v>
      </c>
      <c r="BL76" s="231">
        <v>0.04</v>
      </c>
      <c r="BM76" s="231">
        <v>0.1294595267119647</v>
      </c>
      <c r="BN76" s="231">
        <v>7.1834168543142354E-2</v>
      </c>
      <c r="BO76" s="231">
        <v>0.21</v>
      </c>
      <c r="BP76" s="231">
        <v>0.11</v>
      </c>
      <c r="BQ76" s="231">
        <v>0.15</v>
      </c>
      <c r="BR76" s="231">
        <v>0.17</v>
      </c>
      <c r="BS76" s="231">
        <v>0.16</v>
      </c>
      <c r="BT76" s="231">
        <v>0.12</v>
      </c>
      <c r="BU76" s="231">
        <v>0.15</v>
      </c>
      <c r="BV76" s="231">
        <v>-8.6745201497282053E-3</v>
      </c>
      <c r="BW76" s="231">
        <v>0.10046339218691248</v>
      </c>
      <c r="BX76" s="231">
        <v>0.05</v>
      </c>
      <c r="BY76" s="231">
        <v>-0.03</v>
      </c>
      <c r="BZ76" s="231">
        <v>0.01</v>
      </c>
      <c r="CA76" s="231">
        <v>-0.08</v>
      </c>
      <c r="CB76" s="231">
        <v>-0.02</v>
      </c>
      <c r="CC76" s="231">
        <v>-0.04</v>
      </c>
      <c r="CD76" s="231">
        <v>-0.03</v>
      </c>
      <c r="CE76" s="231">
        <v>-0.04</v>
      </c>
      <c r="CF76" s="231">
        <v>-0.05</v>
      </c>
      <c r="CG76" s="231">
        <v>-0.05</v>
      </c>
      <c r="CH76" s="231">
        <v>0.02</v>
      </c>
      <c r="CI76" s="231">
        <v>-0.03</v>
      </c>
      <c r="CJ76" s="231">
        <v>0.01</v>
      </c>
      <c r="CK76" s="231">
        <v>-0.02</v>
      </c>
      <c r="CL76" s="231">
        <v>0.04</v>
      </c>
      <c r="CM76" s="231">
        <v>0.06</v>
      </c>
      <c r="CN76" s="231">
        <v>0.05</v>
      </c>
    </row>
    <row r="77" spans="1:92" s="46" customFormat="1" ht="16" customHeight="1" x14ac:dyDescent="0.3">
      <c r="A77" s="237" t="s">
        <v>250</v>
      </c>
      <c r="B77" s="361">
        <v>-0.68253968253967645</v>
      </c>
      <c r="C77" s="361">
        <v>0.73289902280132213</v>
      </c>
      <c r="D77" s="361">
        <v>-1.5312499999999936</v>
      </c>
      <c r="E77" s="344">
        <v>0.7912621359223424</v>
      </c>
      <c r="F77" s="345">
        <v>-3.0947712418300228</v>
      </c>
      <c r="G77" s="344">
        <v>1.85</v>
      </c>
      <c r="H77" s="345">
        <v>13.86</v>
      </c>
      <c r="I77" s="361">
        <v>-2.288461538461481</v>
      </c>
      <c r="J77" s="361">
        <v>-2.1800000000000002</v>
      </c>
      <c r="K77" s="361">
        <v>-6.45</v>
      </c>
      <c r="L77" s="361">
        <v>-1.01</v>
      </c>
      <c r="M77" s="361">
        <v>-3.31</v>
      </c>
      <c r="N77" s="361">
        <v>-0.22</v>
      </c>
      <c r="O77" s="238" t="s">
        <v>212</v>
      </c>
      <c r="P77" s="238">
        <v>-0.92</v>
      </c>
      <c r="Q77" s="238">
        <v>2.98</v>
      </c>
      <c r="R77" s="238">
        <v>1.79</v>
      </c>
      <c r="S77" s="238" t="s">
        <v>217</v>
      </c>
      <c r="T77" s="238">
        <v>2.6662180349932791</v>
      </c>
      <c r="U77" s="238">
        <v>1.61</v>
      </c>
      <c r="V77" s="238" t="s">
        <v>212</v>
      </c>
      <c r="W77" s="238" t="s">
        <v>212</v>
      </c>
      <c r="X77" s="238">
        <v>0.42</v>
      </c>
      <c r="Y77" s="238">
        <v>1.66</v>
      </c>
      <c r="Z77" s="238">
        <v>-0.14000000000000001</v>
      </c>
      <c r="AA77" s="238">
        <v>0.71</v>
      </c>
      <c r="AB77" s="238">
        <v>-0.55453087409783275</v>
      </c>
      <c r="AC77" s="238">
        <v>7.6659959758551763E-2</v>
      </c>
      <c r="AD77" s="238" t="s">
        <v>212</v>
      </c>
      <c r="AE77" s="238">
        <v>-0.68100000000000005</v>
      </c>
      <c r="AF77" s="238">
        <v>-0.878</v>
      </c>
      <c r="AG77" s="238">
        <v>-0.48617305976806402</v>
      </c>
      <c r="AH77" s="238">
        <v>-0.774528301886792</v>
      </c>
      <c r="AI77" s="238">
        <v>-0.01</v>
      </c>
      <c r="AJ77" s="238">
        <v>-0.61599999999999999</v>
      </c>
      <c r="AK77" s="238" t="s">
        <v>212</v>
      </c>
      <c r="AL77" s="238">
        <v>0.25</v>
      </c>
      <c r="AM77" s="238" t="s">
        <v>212</v>
      </c>
      <c r="AN77" s="238">
        <v>0.31</v>
      </c>
      <c r="AO77" s="238">
        <v>0.72</v>
      </c>
      <c r="AP77" s="238">
        <v>0.59</v>
      </c>
      <c r="AQ77" s="238">
        <v>0.65</v>
      </c>
      <c r="AR77" s="238" t="s">
        <v>212</v>
      </c>
      <c r="AS77" s="238">
        <v>0.74</v>
      </c>
      <c r="AT77" s="238">
        <v>0.88</v>
      </c>
      <c r="AU77" s="350"/>
      <c r="AV77" s="361">
        <v>-0.67623945250560047</v>
      </c>
      <c r="AW77" s="361">
        <v>0.81733306509189818</v>
      </c>
      <c r="AX77" s="361">
        <v>-1.5427215869183892</v>
      </c>
      <c r="AY77" s="361">
        <v>0.76159940012653815</v>
      </c>
      <c r="AZ77" s="361">
        <v>-3.1605559718286331</v>
      </c>
      <c r="BA77" s="361">
        <v>1.78</v>
      </c>
      <c r="BB77" s="361">
        <v>12.55</v>
      </c>
      <c r="BC77" s="361">
        <v>-2.2318197320907256</v>
      </c>
      <c r="BD77" s="361">
        <v>-2.19</v>
      </c>
      <c r="BE77" s="361">
        <v>-6.59</v>
      </c>
      <c r="BF77" s="361">
        <v>-1</v>
      </c>
      <c r="BG77" s="361">
        <v>-3.35</v>
      </c>
      <c r="BH77" s="361">
        <v>-0.21</v>
      </c>
      <c r="BI77" s="238" t="s">
        <v>212</v>
      </c>
      <c r="BJ77" s="238">
        <v>-0.92</v>
      </c>
      <c r="BK77" s="238">
        <v>2.99</v>
      </c>
      <c r="BL77" s="238">
        <v>1.79</v>
      </c>
      <c r="BM77" s="238" t="s">
        <v>217</v>
      </c>
      <c r="BN77" s="238">
        <v>2.6865470270237917</v>
      </c>
      <c r="BO77" s="238">
        <v>1.63</v>
      </c>
      <c r="BP77" s="238" t="s">
        <v>212</v>
      </c>
      <c r="BQ77" s="238" t="s">
        <v>212</v>
      </c>
      <c r="BR77" s="238">
        <v>0.45</v>
      </c>
      <c r="BS77" s="238">
        <v>1.71</v>
      </c>
      <c r="BT77" s="238">
        <v>-0.1</v>
      </c>
      <c r="BU77" s="238">
        <v>0.76</v>
      </c>
      <c r="BV77" s="238">
        <v>-0.55967217806737868</v>
      </c>
      <c r="BW77" s="238">
        <v>0.09</v>
      </c>
      <c r="BX77" s="238" t="s">
        <v>212</v>
      </c>
      <c r="BY77" s="238">
        <v>-0.68</v>
      </c>
      <c r="BZ77" s="238">
        <v>-0.88</v>
      </c>
      <c r="CA77" s="238">
        <v>-0.5</v>
      </c>
      <c r="CB77" s="238">
        <v>-0.78</v>
      </c>
      <c r="CC77" s="238">
        <v>-0.03</v>
      </c>
      <c r="CD77" s="238">
        <v>-0.62</v>
      </c>
      <c r="CE77" s="238" t="s">
        <v>212</v>
      </c>
      <c r="CF77" s="238">
        <v>0.27</v>
      </c>
      <c r="CG77" s="238" t="s">
        <v>212</v>
      </c>
      <c r="CH77" s="238">
        <v>0.31</v>
      </c>
      <c r="CI77" s="238">
        <v>0.72</v>
      </c>
      <c r="CJ77" s="238">
        <v>0.59</v>
      </c>
      <c r="CK77" s="238">
        <v>0.65</v>
      </c>
      <c r="CL77" s="238" t="s">
        <v>212</v>
      </c>
      <c r="CM77" s="238">
        <v>0.74</v>
      </c>
      <c r="CN77" s="238">
        <v>0.85</v>
      </c>
    </row>
    <row r="78" spans="1:92" ht="16" customHeight="1" x14ac:dyDescent="0.3">
      <c r="A78" s="404" t="s">
        <v>180</v>
      </c>
      <c r="B78" s="163">
        <v>0.18181818181818174</v>
      </c>
      <c r="C78" s="163">
        <v>2.767962308598344E-2</v>
      </c>
      <c r="D78" s="163">
        <v>7.4816026165167429E-2</v>
      </c>
      <c r="E78" s="163">
        <v>-5.8659217877094973E-2</v>
      </c>
      <c r="F78" s="163">
        <v>1.841359773371094E-2</v>
      </c>
      <c r="G78" s="163">
        <v>0.24</v>
      </c>
      <c r="H78" s="163">
        <v>0.1</v>
      </c>
      <c r="I78" s="163">
        <v>-0.20475113122171942</v>
      </c>
      <c r="J78" s="163">
        <v>-0.32</v>
      </c>
      <c r="K78" s="163">
        <v>-0.28000000000000003</v>
      </c>
      <c r="L78" s="163">
        <v>-0.31</v>
      </c>
      <c r="M78" s="163">
        <v>-0.28999999999999998</v>
      </c>
      <c r="N78" s="163">
        <v>-0.32</v>
      </c>
      <c r="O78" s="163">
        <v>-0.3</v>
      </c>
      <c r="P78" s="163">
        <v>0.42</v>
      </c>
      <c r="Q78" s="163">
        <v>0.85</v>
      </c>
      <c r="R78" s="163">
        <v>0.69</v>
      </c>
      <c r="S78" s="163">
        <v>0.87105038428693426</v>
      </c>
      <c r="T78" s="163">
        <v>0.75930764206401069</v>
      </c>
      <c r="U78" s="163">
        <v>0.76</v>
      </c>
      <c r="V78" s="163">
        <v>0.76</v>
      </c>
      <c r="W78" s="163">
        <v>1.1499999999999999</v>
      </c>
      <c r="X78" s="163">
        <v>0.2</v>
      </c>
      <c r="Y78" s="163">
        <v>0.49</v>
      </c>
      <c r="Z78" s="163">
        <v>-0.08</v>
      </c>
      <c r="AA78" s="163">
        <v>0.26</v>
      </c>
      <c r="AB78" s="163">
        <v>-0.36813344837503603</v>
      </c>
      <c r="AC78" s="163">
        <v>1.3989169675090228E-2</v>
      </c>
      <c r="AD78" s="163">
        <v>-0.72</v>
      </c>
      <c r="AE78" s="163">
        <v>-0.44</v>
      </c>
      <c r="AF78" s="163">
        <v>-0.56999999999999995</v>
      </c>
      <c r="AG78" s="163">
        <v>-0.25705794947994098</v>
      </c>
      <c r="AH78" s="163">
        <v>-0.47422680412371099</v>
      </c>
      <c r="AI78" s="163">
        <v>-0.03</v>
      </c>
      <c r="AJ78" s="163">
        <v>-0.36600000000000005</v>
      </c>
      <c r="AK78" s="163">
        <v>0.28199999999999997</v>
      </c>
      <c r="AL78" s="163">
        <v>-4.9000000000000002E-2</v>
      </c>
      <c r="AM78" s="163">
        <v>4.8000000000000001E-2</v>
      </c>
      <c r="AN78" s="163">
        <v>-0.05</v>
      </c>
      <c r="AO78" s="163">
        <v>0.01</v>
      </c>
      <c r="AP78" s="163">
        <v>0.04</v>
      </c>
      <c r="AQ78" s="163">
        <v>0.02</v>
      </c>
      <c r="AR78" s="163">
        <v>0.23</v>
      </c>
      <c r="AS78" s="163">
        <v>0.16</v>
      </c>
      <c r="AT78" s="163">
        <v>0.19</v>
      </c>
      <c r="AU78" s="347"/>
      <c r="AV78" s="163">
        <v>0.19376345163418726</v>
      </c>
      <c r="AW78" s="163">
        <v>4.3023484511917627E-2</v>
      </c>
      <c r="AX78" s="163">
        <v>8.9125758634120492E-2</v>
      </c>
      <c r="AY78" s="163">
        <v>-4.7161637767479558E-2</v>
      </c>
      <c r="AZ78" s="163">
        <v>3.1311967905544622E-2</v>
      </c>
      <c r="BA78" s="163">
        <v>0.25</v>
      </c>
      <c r="BB78" s="163">
        <v>0.11</v>
      </c>
      <c r="BC78" s="163">
        <v>-0.18718882351226074</v>
      </c>
      <c r="BD78" s="163">
        <v>-0.31</v>
      </c>
      <c r="BE78" s="163">
        <v>-0.27</v>
      </c>
      <c r="BF78" s="163">
        <v>-0.31</v>
      </c>
      <c r="BG78" s="163">
        <v>-0.28000000000000003</v>
      </c>
      <c r="BH78" s="163">
        <v>-0.34</v>
      </c>
      <c r="BI78" s="163">
        <v>-0.31</v>
      </c>
      <c r="BJ78" s="163">
        <v>0.38</v>
      </c>
      <c r="BK78" s="163">
        <v>0.76</v>
      </c>
      <c r="BL78" s="163">
        <v>0.62</v>
      </c>
      <c r="BM78" s="163">
        <v>0.84681547036801863</v>
      </c>
      <c r="BN78" s="163">
        <v>0.70444127688271696</v>
      </c>
      <c r="BO78" s="163">
        <v>0.77</v>
      </c>
      <c r="BP78" s="163">
        <v>0.73</v>
      </c>
      <c r="BQ78" s="163">
        <v>1.18</v>
      </c>
      <c r="BR78" s="163">
        <v>0.23</v>
      </c>
      <c r="BS78" s="163">
        <v>0.53</v>
      </c>
      <c r="BT78" s="163">
        <v>-0.05</v>
      </c>
      <c r="BU78" s="163">
        <v>0.28999999999999998</v>
      </c>
      <c r="BV78" s="163">
        <v>-0.34942467871624755</v>
      </c>
      <c r="BW78" s="163">
        <v>3.9679516540840593E-2</v>
      </c>
      <c r="BX78" s="163">
        <v>-0.71</v>
      </c>
      <c r="BY78" s="163">
        <v>-0.44</v>
      </c>
      <c r="BZ78" s="163">
        <v>-0.56000000000000005</v>
      </c>
      <c r="CA78" s="163">
        <v>-0.27</v>
      </c>
      <c r="CB78" s="163">
        <v>-0.47</v>
      </c>
      <c r="CC78" s="163">
        <v>-0.05</v>
      </c>
      <c r="CD78" s="163">
        <v>-0.37</v>
      </c>
      <c r="CE78" s="163">
        <v>0.28999999999999998</v>
      </c>
      <c r="CF78" s="163">
        <v>-0.04</v>
      </c>
      <c r="CG78" s="163">
        <v>0.06</v>
      </c>
      <c r="CH78" s="163">
        <v>-0.05</v>
      </c>
      <c r="CI78" s="163">
        <v>0.01</v>
      </c>
      <c r="CJ78" s="163">
        <v>0.06</v>
      </c>
      <c r="CK78" s="163">
        <v>0.03</v>
      </c>
      <c r="CL78" s="163">
        <v>0.24</v>
      </c>
      <c r="CM78" s="163">
        <v>0.15</v>
      </c>
      <c r="CN78" s="163">
        <v>0.18</v>
      </c>
    </row>
    <row r="79" spans="1:92" ht="16" customHeight="1" x14ac:dyDescent="0.35">
      <c r="A79" s="328" t="s">
        <v>218</v>
      </c>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row>
    <row r="80" spans="1:92" ht="16" customHeight="1" x14ac:dyDescent="0.3">
      <c r="A80" s="329"/>
      <c r="B80" s="225"/>
      <c r="C80" s="225"/>
      <c r="D80" s="225"/>
      <c r="E80" s="225"/>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Q80" s="225"/>
      <c r="BR80" s="225"/>
      <c r="BS80" s="225"/>
      <c r="BT80" s="225"/>
      <c r="BU80" s="225"/>
      <c r="BV80" s="225"/>
      <c r="BW80" s="225"/>
      <c r="BX80" s="225"/>
      <c r="BY80" s="225"/>
      <c r="BZ80" s="225"/>
      <c r="CA80" s="225"/>
      <c r="CB80" s="225"/>
      <c r="CC80" s="225"/>
      <c r="CD80" s="225"/>
      <c r="CE80" s="225"/>
      <c r="CF80" s="225"/>
      <c r="CG80" s="225"/>
    </row>
    <row r="81" spans="1:85" ht="16" customHeight="1" x14ac:dyDescent="0.3">
      <c r="A81" s="330" t="s">
        <v>182</v>
      </c>
      <c r="B81" s="226"/>
      <c r="C81" s="226"/>
      <c r="D81" s="226"/>
      <c r="E81" s="226"/>
      <c r="F81" s="226"/>
      <c r="G81" s="226"/>
      <c r="H81" s="226"/>
      <c r="I81" s="226"/>
      <c r="J81" s="226"/>
      <c r="K81" s="226"/>
      <c r="L81" s="226"/>
      <c r="M81" s="226"/>
      <c r="N81" s="226"/>
      <c r="O81" s="226"/>
      <c r="P81" s="226"/>
      <c r="Q81" s="226"/>
      <c r="R81" s="226"/>
      <c r="S81" s="226"/>
      <c r="T81" s="226"/>
      <c r="U81" s="226"/>
      <c r="V81" s="226"/>
      <c r="W81" s="227"/>
      <c r="X81" s="227"/>
      <c r="Y81" s="227"/>
      <c r="Z81" s="227"/>
      <c r="AA81" s="227"/>
      <c r="AB81" s="227"/>
      <c r="AC81" s="227"/>
      <c r="AD81" s="227"/>
      <c r="AE81" s="227"/>
      <c r="AF81" s="227"/>
      <c r="AG81" s="227"/>
      <c r="AH81" s="227"/>
      <c r="AI81" s="227"/>
      <c r="AJ81" s="227"/>
      <c r="AK81" s="227"/>
      <c r="AL81" s="227"/>
      <c r="AM81" s="227"/>
      <c r="AN81" s="227"/>
      <c r="AO81" s="227"/>
      <c r="AP81" s="227"/>
      <c r="AQ81" s="227"/>
      <c r="AR81" s="227"/>
      <c r="AS81" s="227"/>
      <c r="AT81" s="227"/>
      <c r="AU81" s="226"/>
      <c r="AV81" s="226"/>
      <c r="AW81" s="226"/>
      <c r="AX81" s="226"/>
      <c r="AY81" s="226"/>
      <c r="AZ81" s="226"/>
      <c r="BA81" s="227"/>
      <c r="BB81" s="227"/>
      <c r="BC81" s="227"/>
      <c r="BD81" s="227"/>
      <c r="BE81" s="227"/>
      <c r="BF81" s="227"/>
      <c r="BG81" s="227"/>
      <c r="BH81" s="227"/>
      <c r="BI81" s="227"/>
      <c r="BJ81" s="227"/>
      <c r="BK81" s="227"/>
      <c r="BL81" s="227"/>
      <c r="BQ81" s="227"/>
      <c r="BR81" s="227"/>
      <c r="BS81" s="227"/>
      <c r="BT81" s="227"/>
      <c r="BU81" s="227"/>
      <c r="BV81" s="227"/>
      <c r="BW81" s="227"/>
      <c r="BX81" s="227"/>
      <c r="BY81" s="227"/>
      <c r="BZ81" s="227"/>
      <c r="CA81" s="227"/>
      <c r="CB81" s="227"/>
      <c r="CC81" s="227"/>
      <c r="CD81" s="227"/>
      <c r="CE81" s="227"/>
      <c r="CF81" s="227"/>
      <c r="CG81" s="227"/>
    </row>
    <row r="82" spans="1:85" ht="16" customHeight="1" x14ac:dyDescent="0.3">
      <c r="A82" s="335" t="s">
        <v>251</v>
      </c>
      <c r="B82" s="226"/>
      <c r="C82" s="226"/>
      <c r="D82" s="226"/>
      <c r="E82" s="226"/>
      <c r="F82" s="226"/>
      <c r="G82" s="226"/>
      <c r="H82" s="226"/>
      <c r="I82" s="226"/>
      <c r="J82" s="226"/>
      <c r="K82" s="226"/>
      <c r="L82" s="226"/>
      <c r="M82" s="226"/>
      <c r="N82" s="226"/>
      <c r="O82" s="226"/>
      <c r="P82" s="226"/>
      <c r="Q82" s="226"/>
      <c r="R82" s="226"/>
      <c r="S82" s="226"/>
      <c r="T82" s="226"/>
      <c r="U82" s="226"/>
      <c r="V82" s="226"/>
      <c r="W82" s="226"/>
      <c r="X82" s="226"/>
      <c r="Y82" s="226"/>
      <c r="Z82" s="226"/>
      <c r="AA82" s="226"/>
      <c r="AB82" s="226"/>
      <c r="AC82" s="226"/>
      <c r="AD82" s="226"/>
      <c r="AE82" s="226"/>
      <c r="AF82" s="226"/>
      <c r="AG82" s="226"/>
      <c r="AH82" s="226"/>
      <c r="AI82" s="226"/>
      <c r="AJ82" s="226"/>
      <c r="AK82" s="226"/>
      <c r="AL82" s="226"/>
      <c r="AM82" s="226"/>
      <c r="AN82" s="226"/>
      <c r="AO82" s="226"/>
      <c r="AP82" s="226"/>
      <c r="AQ82" s="226"/>
      <c r="AR82" s="226"/>
      <c r="AS82" s="226"/>
      <c r="AT82" s="226"/>
      <c r="AU82" s="226"/>
      <c r="AV82" s="226"/>
      <c r="AW82" s="226"/>
      <c r="AX82" s="226"/>
      <c r="AY82" s="226"/>
      <c r="AZ82" s="226"/>
      <c r="BA82" s="226"/>
      <c r="BB82" s="226"/>
      <c r="BC82" s="226"/>
      <c r="BD82" s="226"/>
      <c r="BE82" s="226"/>
      <c r="BF82" s="226"/>
      <c r="BG82" s="226"/>
      <c r="BH82" s="226"/>
      <c r="BI82" s="226"/>
      <c r="BJ82" s="226"/>
      <c r="BK82" s="226"/>
      <c r="BL82" s="226"/>
      <c r="BM82" s="226"/>
      <c r="BN82" s="226"/>
      <c r="BO82" s="226"/>
      <c r="BP82" s="226"/>
      <c r="BQ82" s="226"/>
      <c r="BR82" s="226"/>
      <c r="BS82" s="226"/>
      <c r="BT82" s="226"/>
      <c r="BU82" s="226"/>
      <c r="BV82" s="226"/>
      <c r="BW82" s="226"/>
      <c r="BX82" s="226"/>
      <c r="BY82" s="226"/>
      <c r="BZ82" s="226"/>
      <c r="CA82" s="226"/>
      <c r="CB82" s="226"/>
      <c r="CC82" s="226"/>
      <c r="CD82" s="226"/>
      <c r="CE82" s="226"/>
      <c r="CF82" s="226"/>
      <c r="CG82" s="226"/>
    </row>
    <row r="83" spans="1:85" ht="16" customHeight="1" x14ac:dyDescent="0.3">
      <c r="A83" s="335" t="s">
        <v>252</v>
      </c>
      <c r="B83" s="226"/>
      <c r="C83" s="226"/>
      <c r="D83" s="226"/>
      <c r="E83" s="226"/>
      <c r="F83" s="226"/>
      <c r="G83" s="226"/>
      <c r="H83" s="226"/>
      <c r="I83" s="226"/>
      <c r="J83" s="226"/>
      <c r="K83" s="226"/>
      <c r="L83" s="226"/>
      <c r="M83" s="226"/>
      <c r="N83" s="226"/>
      <c r="O83" s="226"/>
      <c r="P83" s="226"/>
      <c r="Q83" s="226"/>
      <c r="R83" s="226"/>
      <c r="S83" s="226"/>
      <c r="T83" s="226"/>
      <c r="U83" s="226"/>
      <c r="V83" s="226"/>
      <c r="W83" s="226"/>
      <c r="X83" s="226"/>
      <c r="Y83" s="226"/>
      <c r="Z83" s="226"/>
      <c r="AA83" s="226"/>
      <c r="AB83" s="226"/>
      <c r="AC83" s="226"/>
      <c r="AD83" s="226"/>
      <c r="AE83" s="226"/>
      <c r="AF83" s="226"/>
      <c r="AG83" s="226"/>
      <c r="AH83" s="226"/>
      <c r="AI83" s="226"/>
      <c r="AJ83" s="226"/>
      <c r="AK83" s="226"/>
      <c r="AL83" s="226"/>
      <c r="AM83" s="226"/>
      <c r="AN83" s="226"/>
      <c r="AO83" s="226"/>
      <c r="AP83" s="226"/>
      <c r="AQ83" s="226"/>
      <c r="AR83" s="226"/>
      <c r="AS83" s="226"/>
      <c r="AT83" s="226"/>
      <c r="AU83" s="226"/>
      <c r="AV83" s="226"/>
      <c r="AW83" s="226"/>
      <c r="AX83" s="226"/>
      <c r="AY83" s="226"/>
      <c r="AZ83" s="226"/>
      <c r="BA83" s="226"/>
      <c r="BB83" s="226"/>
      <c r="BC83" s="226"/>
      <c r="BD83" s="226"/>
      <c r="BE83" s="226"/>
      <c r="BF83" s="226"/>
      <c r="BG83" s="226"/>
      <c r="BH83" s="226"/>
      <c r="BI83" s="226"/>
      <c r="BJ83" s="226"/>
      <c r="BK83" s="226"/>
      <c r="BL83" s="226"/>
      <c r="BM83" s="226"/>
      <c r="BN83" s="226"/>
      <c r="BO83" s="226"/>
      <c r="BP83" s="226"/>
      <c r="BQ83" s="226"/>
      <c r="BR83" s="226"/>
      <c r="BS83" s="226"/>
      <c r="BT83" s="226"/>
      <c r="BU83" s="226"/>
      <c r="BV83" s="226"/>
      <c r="BW83" s="226"/>
      <c r="BX83" s="226"/>
      <c r="BY83" s="226"/>
      <c r="BZ83" s="226"/>
      <c r="CA83" s="226"/>
      <c r="CB83" s="226"/>
      <c r="CC83" s="226"/>
      <c r="CD83" s="226"/>
      <c r="CE83" s="226"/>
      <c r="CF83" s="226"/>
      <c r="CG83" s="226"/>
    </row>
    <row r="84" spans="1:85" ht="16" customHeight="1" x14ac:dyDescent="0.3">
      <c r="A84" s="323"/>
      <c r="B84" s="226"/>
      <c r="C84" s="226"/>
      <c r="D84" s="226"/>
      <c r="E84" s="226"/>
      <c r="F84" s="226"/>
      <c r="G84" s="226"/>
      <c r="H84" s="226"/>
      <c r="I84" s="226"/>
      <c r="J84" s="226"/>
      <c r="K84" s="226"/>
      <c r="L84" s="226"/>
      <c r="M84" s="226"/>
      <c r="N84" s="226"/>
      <c r="O84" s="226"/>
      <c r="P84" s="226"/>
      <c r="Q84" s="226"/>
      <c r="R84" s="226"/>
      <c r="S84" s="226"/>
      <c r="T84" s="226"/>
      <c r="U84" s="226"/>
      <c r="V84" s="226"/>
      <c r="W84" s="227"/>
      <c r="X84" s="227"/>
      <c r="Y84" s="227"/>
      <c r="Z84" s="227"/>
      <c r="AA84" s="227"/>
      <c r="AB84" s="227"/>
      <c r="AC84" s="227"/>
      <c r="AD84" s="227"/>
      <c r="AE84" s="227"/>
      <c r="AF84" s="227"/>
      <c r="AG84" s="227"/>
      <c r="AH84" s="227"/>
      <c r="AI84" s="227"/>
      <c r="AJ84" s="227"/>
      <c r="AK84" s="227"/>
      <c r="AL84" s="227"/>
      <c r="AM84" s="227"/>
      <c r="AN84" s="227"/>
      <c r="AO84" s="227"/>
      <c r="AP84" s="227"/>
      <c r="AQ84" s="227"/>
      <c r="AR84" s="227"/>
      <c r="AS84" s="227"/>
      <c r="AT84" s="227"/>
      <c r="AU84" s="226"/>
      <c r="AV84" s="226"/>
      <c r="AW84" s="226"/>
      <c r="AX84" s="226"/>
      <c r="AY84" s="226"/>
      <c r="AZ84" s="226"/>
      <c r="BA84" s="227"/>
      <c r="BB84" s="227"/>
      <c r="BC84" s="227"/>
      <c r="BD84" s="227"/>
      <c r="BE84" s="227"/>
      <c r="BF84" s="227"/>
      <c r="BG84" s="227"/>
      <c r="BH84" s="227"/>
      <c r="BI84" s="227"/>
      <c r="BJ84" s="227"/>
      <c r="BK84" s="227"/>
      <c r="BL84" s="227"/>
      <c r="BQ84" s="227"/>
      <c r="BR84" s="227"/>
      <c r="BS84" s="227"/>
      <c r="BT84" s="227"/>
      <c r="BU84" s="227"/>
      <c r="BV84" s="227"/>
      <c r="BW84" s="227"/>
      <c r="BX84" s="227"/>
      <c r="BY84" s="227"/>
      <c r="BZ84" s="227"/>
      <c r="CA84" s="227"/>
      <c r="CB84" s="227"/>
      <c r="CC84" s="227"/>
      <c r="CD84" s="227"/>
      <c r="CE84" s="227"/>
      <c r="CF84" s="227"/>
      <c r="CG84" s="227"/>
    </row>
    <row r="85" spans="1:85" ht="14.25" customHeight="1" x14ac:dyDescent="0.3">
      <c r="B85" s="298"/>
      <c r="C85" s="298"/>
      <c r="D85" s="298"/>
      <c r="E85" s="298"/>
      <c r="F85" s="298"/>
      <c r="G85" s="298"/>
      <c r="H85" s="298"/>
      <c r="I85" s="298"/>
      <c r="J85" s="298"/>
      <c r="K85" s="298"/>
      <c r="L85" s="298"/>
      <c r="M85" s="298"/>
      <c r="N85" s="298"/>
      <c r="O85" s="298"/>
      <c r="P85" s="298"/>
      <c r="Q85" s="298"/>
      <c r="R85" s="298"/>
      <c r="S85" s="298"/>
      <c r="T85" s="298"/>
      <c r="U85" s="298"/>
      <c r="V85" s="298"/>
      <c r="W85" s="298"/>
      <c r="X85" s="298"/>
      <c r="Y85" s="298"/>
      <c r="Z85" s="298"/>
      <c r="AA85" s="298"/>
      <c r="AB85" s="298"/>
      <c r="AC85" s="298"/>
      <c r="AD85" s="298"/>
      <c r="AE85" s="298"/>
      <c r="AF85" s="298"/>
      <c r="AG85" s="298"/>
      <c r="AH85" s="298"/>
      <c r="AV85" s="298"/>
      <c r="AW85" s="298"/>
      <c r="AX85" s="298"/>
      <c r="AY85" s="298"/>
      <c r="AZ85" s="298"/>
      <c r="BA85" s="298"/>
      <c r="BB85" s="298"/>
      <c r="BC85" s="298"/>
      <c r="BD85" s="298"/>
      <c r="BE85" s="298"/>
      <c r="BF85" s="298"/>
      <c r="BG85" s="298"/>
      <c r="BH85" s="298"/>
      <c r="BI85" s="298"/>
      <c r="BJ85" s="298"/>
      <c r="BK85" s="298"/>
      <c r="BL85" s="298"/>
      <c r="BM85" s="298"/>
      <c r="BN85" s="298"/>
      <c r="BO85" s="298"/>
      <c r="BP85" s="298"/>
      <c r="BQ85" s="298"/>
      <c r="BR85" s="298"/>
      <c r="BS85" s="298"/>
      <c r="BT85" s="298"/>
      <c r="BU85" s="298"/>
      <c r="BV85" s="298"/>
      <c r="BW85" s="298"/>
      <c r="BX85" s="298"/>
      <c r="BY85" s="298"/>
      <c r="BZ85" s="298"/>
      <c r="CA85" s="298"/>
      <c r="CB85" s="298"/>
    </row>
  </sheetData>
  <mergeCells count="2">
    <mergeCell ref="B2:AT2"/>
    <mergeCell ref="AV2:CN2"/>
  </mergeCells>
  <conditionalFormatting sqref="AU6:AU21">
    <cfRule type="cellIs" priority="16" operator="equal">
      <formula>"k6"</formula>
    </cfRule>
  </conditionalFormatting>
  <conditionalFormatting sqref="AU23:AU39">
    <cfRule type="cellIs" priority="15" operator="equal">
      <formula>"k6"</formula>
    </cfRule>
  </conditionalFormatting>
  <conditionalFormatting sqref="AU41:AU57">
    <cfRule type="cellIs" priority="14" operator="equal">
      <formula>"k6"</formula>
    </cfRule>
  </conditionalFormatting>
  <conditionalFormatting sqref="AU59:AU78">
    <cfRule type="cellIs" priority="13" operator="equal">
      <formula>"k6"</formula>
    </cfRule>
  </conditionalFormatting>
  <pageMargins left="0.25" right="0.25" top="0.75" bottom="0.75" header="0.3" footer="0.3"/>
  <pageSetup scale="3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A1:AV638"/>
  <sheetViews>
    <sheetView showGridLines="0" zoomScale="71" zoomScaleNormal="80" workbookViewId="0">
      <pane xSplit="2" ySplit="5" topLeftCell="AN6" activePane="bottomRight" state="frozen"/>
      <selection activeCell="A14" sqref="A14"/>
      <selection pane="topRight" activeCell="A14" sqref="A14"/>
      <selection pane="bottomLeft" activeCell="A14" sqref="A14"/>
      <selection pane="bottomRight" activeCell="A14" sqref="A14"/>
    </sheetView>
  </sheetViews>
  <sheetFormatPr defaultColWidth="9.26953125" defaultRowHeight="14" outlineLevelRow="1" outlineLevelCol="1" x14ac:dyDescent="0.3"/>
  <cols>
    <col min="1" max="1" width="9.26953125" style="63"/>
    <col min="2" max="2" width="45.54296875" style="64" customWidth="1"/>
    <col min="3" max="3" width="24.26953125" style="63" hidden="1" customWidth="1" outlineLevel="1" collapsed="1"/>
    <col min="4" max="4" width="24.26953125" style="63" hidden="1" customWidth="1" outlineLevel="1"/>
    <col min="5" max="5" width="24.26953125" style="63" hidden="1" customWidth="1" outlineLevel="1" collapsed="1"/>
    <col min="6" max="8" width="24.26953125" style="63" hidden="1" customWidth="1" outlineLevel="1"/>
    <col min="9" max="11" width="24.26953125" style="63" hidden="1" customWidth="1" outlineLevel="1" collapsed="1"/>
    <col min="12" max="13" width="24.26953125" style="63" hidden="1" customWidth="1" outlineLevel="1"/>
    <col min="14" max="14" width="24.26953125" style="63" hidden="1" customWidth="1" outlineLevel="1" collapsed="1"/>
    <col min="15" max="36" width="24.26953125" style="63" hidden="1" customWidth="1" outlineLevel="1"/>
    <col min="37" max="38" width="24.1796875" style="63" hidden="1" customWidth="1" outlineLevel="1"/>
    <col min="39" max="39" width="24.26953125" style="63" hidden="1" customWidth="1" outlineLevel="1"/>
    <col min="40" max="40" width="24.26953125" style="63" customWidth="1" collapsed="1"/>
    <col min="41" max="41" width="24.26953125" style="63" customWidth="1"/>
    <col min="42" max="43" width="24.26953125" style="63" hidden="1" customWidth="1" outlineLevel="1"/>
    <col min="44" max="46" width="24.1796875" style="63" hidden="1" customWidth="1" outlineLevel="1"/>
    <col min="47" max="47" width="24.1796875" style="63" customWidth="1" collapsed="1"/>
    <col min="48" max="48" width="24.1796875" style="63" customWidth="1"/>
    <col min="49" max="16384" width="9.26953125" style="63"/>
  </cols>
  <sheetData>
    <row r="1" spans="1:48" ht="16" customHeight="1" x14ac:dyDescent="0.3">
      <c r="A1" s="273" t="s">
        <v>219</v>
      </c>
    </row>
    <row r="2" spans="1:48" ht="16" customHeight="1" x14ac:dyDescent="0.3">
      <c r="A2" s="64" t="s">
        <v>83</v>
      </c>
    </row>
    <row r="3" spans="1:48" ht="16" customHeight="1" x14ac:dyDescent="0.3"/>
    <row r="4" spans="1:48" ht="16" customHeight="1" x14ac:dyDescent="0.3">
      <c r="B4" s="273"/>
      <c r="C4" s="66" t="s">
        <v>60</v>
      </c>
      <c r="D4" s="133" t="s">
        <v>60</v>
      </c>
      <c r="E4" s="133" t="s">
        <v>60</v>
      </c>
      <c r="F4" s="133" t="s">
        <v>60</v>
      </c>
      <c r="G4" s="133" t="s">
        <v>59</v>
      </c>
      <c r="H4" s="133" t="s">
        <v>60</v>
      </c>
      <c r="I4" s="66" t="s">
        <v>60</v>
      </c>
      <c r="J4" s="66" t="s">
        <v>60</v>
      </c>
      <c r="K4" s="66" t="s">
        <v>60</v>
      </c>
      <c r="L4" s="66" t="s">
        <v>59</v>
      </c>
      <c r="M4" s="66" t="s">
        <v>60</v>
      </c>
      <c r="N4" s="66" t="s">
        <v>60</v>
      </c>
      <c r="O4" s="66" t="s">
        <v>60</v>
      </c>
      <c r="P4" s="66" t="s">
        <v>60</v>
      </c>
      <c r="Q4" s="66" t="s">
        <v>59</v>
      </c>
      <c r="R4" s="66" t="s">
        <v>60</v>
      </c>
      <c r="S4" s="66" t="s">
        <v>60</v>
      </c>
      <c r="T4" s="66" t="s">
        <v>61</v>
      </c>
      <c r="U4" s="66" t="s">
        <v>60</v>
      </c>
      <c r="V4" s="66" t="s">
        <v>62</v>
      </c>
      <c r="W4" s="66" t="s">
        <v>60</v>
      </c>
      <c r="X4" s="66" t="s">
        <v>59</v>
      </c>
      <c r="Y4" s="66" t="s">
        <v>60</v>
      </c>
      <c r="Z4" s="66" t="s">
        <v>60</v>
      </c>
      <c r="AA4" s="66" t="s">
        <v>61</v>
      </c>
      <c r="AB4" s="66" t="s">
        <v>60</v>
      </c>
      <c r="AC4" s="66" t="s">
        <v>62</v>
      </c>
      <c r="AD4" s="66" t="s">
        <v>60</v>
      </c>
      <c r="AE4" s="66" t="s">
        <v>59</v>
      </c>
      <c r="AF4" s="66" t="s">
        <v>60</v>
      </c>
      <c r="AG4" s="66" t="s">
        <v>60</v>
      </c>
      <c r="AH4" s="66" t="s">
        <v>61</v>
      </c>
      <c r="AI4" s="66" t="s">
        <v>60</v>
      </c>
      <c r="AJ4" s="66" t="s">
        <v>62</v>
      </c>
      <c r="AK4" s="66" t="s">
        <v>60</v>
      </c>
      <c r="AL4" s="66" t="s">
        <v>59</v>
      </c>
      <c r="AM4" s="66" t="s">
        <v>60</v>
      </c>
      <c r="AN4" s="312" t="s">
        <v>60</v>
      </c>
      <c r="AO4" s="312" t="s">
        <v>61</v>
      </c>
      <c r="AP4" s="66" t="s">
        <v>60</v>
      </c>
      <c r="AQ4" s="66" t="s">
        <v>62</v>
      </c>
      <c r="AR4" s="66" t="s">
        <v>60</v>
      </c>
      <c r="AS4" s="66" t="s">
        <v>59</v>
      </c>
      <c r="AT4" s="66" t="s">
        <v>60</v>
      </c>
      <c r="AU4" s="312" t="s">
        <v>60</v>
      </c>
      <c r="AV4" s="312" t="s">
        <v>61</v>
      </c>
    </row>
    <row r="5" spans="1:48" ht="16" customHeight="1" x14ac:dyDescent="0.3">
      <c r="B5" s="273"/>
      <c r="C5" s="67">
        <v>43190</v>
      </c>
      <c r="D5" s="67">
        <v>43281</v>
      </c>
      <c r="E5" s="67">
        <v>43373</v>
      </c>
      <c r="F5" s="67">
        <v>43465</v>
      </c>
      <c r="G5" s="67">
        <v>43465</v>
      </c>
      <c r="H5" s="67">
        <v>43555</v>
      </c>
      <c r="I5" s="67">
        <v>43646</v>
      </c>
      <c r="J5" s="67">
        <v>43738</v>
      </c>
      <c r="K5" s="67">
        <v>43830</v>
      </c>
      <c r="L5" s="67">
        <v>43830</v>
      </c>
      <c r="M5" s="67">
        <v>43921</v>
      </c>
      <c r="N5" s="67">
        <v>44012</v>
      </c>
      <c r="O5" s="67">
        <v>44104</v>
      </c>
      <c r="P5" s="67">
        <v>44196</v>
      </c>
      <c r="Q5" s="67">
        <v>44196</v>
      </c>
      <c r="R5" s="67">
        <v>44286</v>
      </c>
      <c r="S5" s="67">
        <v>44377</v>
      </c>
      <c r="T5" s="67">
        <v>44377</v>
      </c>
      <c r="U5" s="67">
        <v>44469</v>
      </c>
      <c r="V5" s="67">
        <v>44469</v>
      </c>
      <c r="W5" s="67">
        <v>44561</v>
      </c>
      <c r="X5" s="67">
        <v>44561</v>
      </c>
      <c r="Y5" s="67">
        <v>44651</v>
      </c>
      <c r="Z5" s="67">
        <v>44742</v>
      </c>
      <c r="AA5" s="67">
        <v>44742</v>
      </c>
      <c r="AB5" s="67">
        <v>44834</v>
      </c>
      <c r="AC5" s="67">
        <v>44834</v>
      </c>
      <c r="AD5" s="67">
        <v>44926</v>
      </c>
      <c r="AE5" s="67">
        <v>44926</v>
      </c>
      <c r="AF5" s="67">
        <v>45016</v>
      </c>
      <c r="AG5" s="67">
        <v>45107</v>
      </c>
      <c r="AH5" s="67">
        <v>45107</v>
      </c>
      <c r="AI5" s="67">
        <v>45199</v>
      </c>
      <c r="AJ5" s="67">
        <v>45199</v>
      </c>
      <c r="AK5" s="67">
        <v>45291</v>
      </c>
      <c r="AL5" s="67">
        <v>45291</v>
      </c>
      <c r="AM5" s="67">
        <v>45382</v>
      </c>
      <c r="AN5" s="317">
        <v>45473</v>
      </c>
      <c r="AO5" s="317">
        <v>45473</v>
      </c>
      <c r="AP5" s="67">
        <v>45565</v>
      </c>
      <c r="AQ5" s="67">
        <v>45565</v>
      </c>
      <c r="AR5" s="67">
        <v>45657</v>
      </c>
      <c r="AS5" s="67">
        <v>45657</v>
      </c>
      <c r="AT5" s="67">
        <v>45747</v>
      </c>
      <c r="AU5" s="317">
        <v>45838</v>
      </c>
      <c r="AV5" s="317">
        <v>45838</v>
      </c>
    </row>
    <row r="6" spans="1:48" ht="16" customHeight="1" x14ac:dyDescent="0.3">
      <c r="A6" s="271"/>
      <c r="C6" s="276"/>
      <c r="D6" s="272"/>
      <c r="E6" s="272"/>
      <c r="F6" s="272"/>
      <c r="G6" s="272"/>
      <c r="H6" s="272"/>
      <c r="I6" s="272"/>
      <c r="J6" s="272"/>
      <c r="K6" s="272"/>
      <c r="L6" s="272"/>
      <c r="M6" s="272"/>
      <c r="N6" s="272"/>
      <c r="O6" s="178"/>
      <c r="P6" s="178"/>
      <c r="Q6" s="178"/>
      <c r="R6" s="178"/>
      <c r="S6" s="272"/>
      <c r="T6" s="272"/>
      <c r="U6" s="272"/>
      <c r="V6" s="272"/>
      <c r="W6" s="272"/>
      <c r="X6" s="272"/>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row>
    <row r="7" spans="1:48" ht="16" customHeight="1" x14ac:dyDescent="0.3">
      <c r="A7" s="273" t="s">
        <v>74</v>
      </c>
      <c r="B7" s="273"/>
      <c r="C7" s="275">
        <v>-92.9</v>
      </c>
      <c r="D7" s="274">
        <v>-33.5</v>
      </c>
      <c r="E7" s="274">
        <v>-41.4</v>
      </c>
      <c r="F7" s="274">
        <v>-18</v>
      </c>
      <c r="G7" s="275">
        <v>-185.8</v>
      </c>
      <c r="H7" s="275">
        <v>-20.9</v>
      </c>
      <c r="I7" s="274">
        <v>6.3</v>
      </c>
      <c r="J7" s="274">
        <v>11.7</v>
      </c>
      <c r="K7" s="275">
        <v>3.1</v>
      </c>
      <c r="L7" s="275">
        <v>0.2</v>
      </c>
      <c r="M7" s="275">
        <v>-55.1</v>
      </c>
      <c r="N7" s="274">
        <v>-100.8</v>
      </c>
      <c r="O7" s="274">
        <v>-37.299999999999997</v>
      </c>
      <c r="P7" s="274">
        <v>-27.3</v>
      </c>
      <c r="Q7" s="274">
        <v>-220.5</v>
      </c>
      <c r="R7" s="275">
        <v>-17.2</v>
      </c>
      <c r="S7" s="274">
        <v>52.7</v>
      </c>
      <c r="T7" s="274">
        <v>35.5</v>
      </c>
      <c r="U7" s="274">
        <v>68.7</v>
      </c>
      <c r="V7" s="274">
        <v>104.2</v>
      </c>
      <c r="W7" s="274">
        <v>145.80000000000001</v>
      </c>
      <c r="X7" s="274">
        <v>250</v>
      </c>
      <c r="Y7" s="275">
        <v>45.5</v>
      </c>
      <c r="Z7" s="275">
        <v>97.2</v>
      </c>
      <c r="AA7" s="275">
        <v>142.69999999999999</v>
      </c>
      <c r="AB7" s="274">
        <v>23.9</v>
      </c>
      <c r="AC7" s="274">
        <v>166.6</v>
      </c>
      <c r="AD7" s="274">
        <v>29.8</v>
      </c>
      <c r="AE7" s="274">
        <v>196.4</v>
      </c>
      <c r="AF7" s="274">
        <v>-76.400000000000006</v>
      </c>
      <c r="AG7" s="274">
        <v>5.0999999999999996</v>
      </c>
      <c r="AH7" s="274">
        <v>-71.3</v>
      </c>
      <c r="AI7" s="274">
        <v>-33.9</v>
      </c>
      <c r="AJ7" s="274">
        <v>-105.2</v>
      </c>
      <c r="AK7" s="274">
        <v>69.8</v>
      </c>
      <c r="AL7" s="274">
        <v>-35.4</v>
      </c>
      <c r="AM7" s="274">
        <v>-28.8</v>
      </c>
      <c r="AN7" s="274">
        <v>13.5</v>
      </c>
      <c r="AO7" s="274">
        <v>-15.3</v>
      </c>
      <c r="AP7" s="274">
        <v>33.700000000000003</v>
      </c>
      <c r="AQ7" s="274">
        <v>18.399999999999999</v>
      </c>
      <c r="AR7" s="274">
        <v>112.9</v>
      </c>
      <c r="AS7" s="274">
        <v>131.30000000000001</v>
      </c>
      <c r="AT7" s="274">
        <v>1.9</v>
      </c>
      <c r="AU7" s="274">
        <v>57.3</v>
      </c>
      <c r="AV7" s="274">
        <v>59.2</v>
      </c>
    </row>
    <row r="8" spans="1:48" ht="16" customHeight="1" x14ac:dyDescent="0.3">
      <c r="A8" s="64" t="s">
        <v>270</v>
      </c>
      <c r="C8" s="276"/>
      <c r="D8" s="272"/>
      <c r="E8" s="272"/>
      <c r="F8" s="272"/>
      <c r="G8" s="276"/>
      <c r="H8" s="276"/>
      <c r="I8" s="272"/>
      <c r="J8" s="272"/>
      <c r="K8" s="276"/>
      <c r="L8" s="276"/>
      <c r="M8" s="276"/>
      <c r="N8" s="272"/>
      <c r="O8" s="272"/>
      <c r="P8" s="272"/>
      <c r="Q8" s="272"/>
      <c r="R8" s="276"/>
      <c r="S8" s="272"/>
      <c r="T8" s="272"/>
      <c r="U8" s="272"/>
      <c r="V8" s="272"/>
      <c r="W8" s="272"/>
      <c r="X8" s="272"/>
      <c r="Y8" s="276"/>
      <c r="Z8" s="276"/>
      <c r="AA8" s="276"/>
      <c r="AB8" s="272"/>
      <c r="AC8" s="272"/>
      <c r="AD8" s="272"/>
      <c r="AE8" s="272"/>
      <c r="AF8" s="272"/>
      <c r="AG8" s="272"/>
      <c r="AH8" s="272"/>
      <c r="AI8" s="272"/>
      <c r="AJ8" s="272"/>
      <c r="AK8" s="272"/>
      <c r="AL8" s="272"/>
      <c r="AM8" s="272"/>
      <c r="AN8" s="272"/>
      <c r="AO8" s="272"/>
      <c r="AP8" s="272"/>
      <c r="AQ8" s="272"/>
      <c r="AR8" s="272"/>
      <c r="AS8" s="272"/>
      <c r="AT8" s="272"/>
      <c r="AU8" s="272"/>
      <c r="AV8" s="272"/>
    </row>
    <row r="9" spans="1:48" ht="16" customHeight="1" x14ac:dyDescent="0.3">
      <c r="A9" s="405" t="s">
        <v>68</v>
      </c>
      <c r="C9" s="110">
        <v>69.8</v>
      </c>
      <c r="D9" s="111">
        <v>71.599999999999994</v>
      </c>
      <c r="E9" s="111">
        <v>71.599999999999994</v>
      </c>
      <c r="F9" s="111">
        <v>77</v>
      </c>
      <c r="G9" s="110">
        <v>290</v>
      </c>
      <c r="H9" s="110">
        <v>73.5</v>
      </c>
      <c r="I9" s="111">
        <v>74.3</v>
      </c>
      <c r="J9" s="111">
        <v>75</v>
      </c>
      <c r="K9" s="110">
        <v>73.900000000000006</v>
      </c>
      <c r="L9" s="110">
        <v>296.7</v>
      </c>
      <c r="M9" s="110">
        <v>72</v>
      </c>
      <c r="N9" s="111">
        <v>74.599999999999994</v>
      </c>
      <c r="O9" s="111">
        <v>64.900000000000006</v>
      </c>
      <c r="P9" s="111">
        <v>52.1</v>
      </c>
      <c r="Q9" s="111">
        <v>263.60000000000002</v>
      </c>
      <c r="R9" s="110">
        <v>43.1</v>
      </c>
      <c r="S9" s="111">
        <v>42.5</v>
      </c>
      <c r="T9" s="111">
        <v>85.6</v>
      </c>
      <c r="U9" s="111">
        <v>42.7</v>
      </c>
      <c r="V9" s="111">
        <v>128.30000000000001</v>
      </c>
      <c r="W9" s="111">
        <v>43.8</v>
      </c>
      <c r="X9" s="111">
        <v>172.1</v>
      </c>
      <c r="Y9" s="110">
        <v>40.6</v>
      </c>
      <c r="Z9" s="110">
        <v>39.700000000000003</v>
      </c>
      <c r="AA9" s="110">
        <v>80.3</v>
      </c>
      <c r="AB9" s="111">
        <v>33.9</v>
      </c>
      <c r="AC9" s="111">
        <v>114.2</v>
      </c>
      <c r="AD9" s="111">
        <v>32.700000000000003</v>
      </c>
      <c r="AE9" s="111">
        <v>146.9</v>
      </c>
      <c r="AF9" s="111">
        <v>36.9</v>
      </c>
      <c r="AG9" s="269">
        <v>35.700000000000003</v>
      </c>
      <c r="AH9" s="269">
        <v>72.599999999999994</v>
      </c>
      <c r="AI9" s="111">
        <v>36.200000000000003</v>
      </c>
      <c r="AJ9" s="111">
        <v>108.8</v>
      </c>
      <c r="AK9" s="111">
        <v>36.799999999999997</v>
      </c>
      <c r="AL9" s="111">
        <v>145.6</v>
      </c>
      <c r="AM9" s="111">
        <v>32.5</v>
      </c>
      <c r="AN9" s="111">
        <v>31.2</v>
      </c>
      <c r="AO9" s="111">
        <v>63.7</v>
      </c>
      <c r="AP9" s="111">
        <v>28.9</v>
      </c>
      <c r="AQ9" s="111">
        <v>92.6</v>
      </c>
      <c r="AR9" s="111">
        <v>29.6</v>
      </c>
      <c r="AS9" s="111">
        <v>122.2</v>
      </c>
      <c r="AT9" s="111">
        <v>26.7</v>
      </c>
      <c r="AU9" s="111">
        <v>26.2</v>
      </c>
      <c r="AV9" s="111">
        <v>52.9</v>
      </c>
    </row>
    <row r="10" spans="1:48" ht="16" customHeight="1" x14ac:dyDescent="0.3">
      <c r="A10" s="405" t="s">
        <v>71</v>
      </c>
      <c r="C10" s="110">
        <v>44.4</v>
      </c>
      <c r="D10" s="111">
        <v>52</v>
      </c>
      <c r="E10" s="111">
        <v>92.7</v>
      </c>
      <c r="F10" s="111">
        <v>39.700000000000003</v>
      </c>
      <c r="G10" s="110">
        <v>228.8</v>
      </c>
      <c r="H10" s="110">
        <v>37.200000000000003</v>
      </c>
      <c r="I10" s="111">
        <v>38.200000000000003</v>
      </c>
      <c r="J10" s="111">
        <v>37.4</v>
      </c>
      <c r="K10" s="110">
        <v>37.799999999999997</v>
      </c>
      <c r="L10" s="110">
        <v>150.6</v>
      </c>
      <c r="M10" s="110">
        <v>36.5</v>
      </c>
      <c r="N10" s="111">
        <v>38.799999999999997</v>
      </c>
      <c r="O10" s="111">
        <v>44.9</v>
      </c>
      <c r="P10" s="111">
        <v>43.6</v>
      </c>
      <c r="Q10" s="111">
        <v>163.80000000000001</v>
      </c>
      <c r="R10" s="110">
        <v>42.4</v>
      </c>
      <c r="S10" s="111">
        <v>43.8</v>
      </c>
      <c r="T10" s="111">
        <v>86.2</v>
      </c>
      <c r="U10" s="111">
        <v>45.8</v>
      </c>
      <c r="V10" s="111">
        <v>132</v>
      </c>
      <c r="W10" s="111">
        <v>47.5</v>
      </c>
      <c r="X10" s="111">
        <v>179.5</v>
      </c>
      <c r="Y10" s="110">
        <v>43.2</v>
      </c>
      <c r="Z10" s="110">
        <v>46.1</v>
      </c>
      <c r="AA10" s="110">
        <v>89.3</v>
      </c>
      <c r="AB10" s="111">
        <v>50.4</v>
      </c>
      <c r="AC10" s="111">
        <v>139.69999999999999</v>
      </c>
      <c r="AD10" s="111">
        <v>53.4</v>
      </c>
      <c r="AE10" s="111">
        <v>193.1</v>
      </c>
      <c r="AF10" s="111">
        <v>76.8</v>
      </c>
      <c r="AG10" s="269">
        <v>57.9</v>
      </c>
      <c r="AH10" s="269">
        <v>134.69999999999999</v>
      </c>
      <c r="AI10" s="111">
        <v>89.5</v>
      </c>
      <c r="AJ10" s="111">
        <v>224.2</v>
      </c>
      <c r="AK10" s="111">
        <v>56.9</v>
      </c>
      <c r="AL10" s="111">
        <v>281.10000000000002</v>
      </c>
      <c r="AM10" s="111">
        <v>58.7</v>
      </c>
      <c r="AN10" s="111">
        <v>60.8</v>
      </c>
      <c r="AO10" s="111">
        <v>119.5</v>
      </c>
      <c r="AP10" s="111">
        <v>54.9</v>
      </c>
      <c r="AQ10" s="111">
        <v>174.4</v>
      </c>
      <c r="AR10" s="111">
        <v>55.5</v>
      </c>
      <c r="AS10" s="111">
        <v>229.9</v>
      </c>
      <c r="AT10" s="111">
        <v>52.3</v>
      </c>
      <c r="AU10" s="111">
        <v>53.2</v>
      </c>
      <c r="AV10" s="111">
        <v>105.5</v>
      </c>
    </row>
    <row r="11" spans="1:48" ht="16" customHeight="1" x14ac:dyDescent="0.3">
      <c r="A11" s="405" t="s">
        <v>268</v>
      </c>
      <c r="C11" s="110">
        <v>-32</v>
      </c>
      <c r="D11" s="111">
        <v>14.6</v>
      </c>
      <c r="E11" s="111">
        <v>-30.599999999999998</v>
      </c>
      <c r="F11" s="111">
        <v>23</v>
      </c>
      <c r="G11" s="110">
        <v>-25</v>
      </c>
      <c r="H11" s="110">
        <v>-40.9</v>
      </c>
      <c r="I11" s="111">
        <v>11.4</v>
      </c>
      <c r="J11" s="111">
        <v>-11.000000000000004</v>
      </c>
      <c r="K11" s="110">
        <v>83.1</v>
      </c>
      <c r="L11" s="110">
        <v>42.6</v>
      </c>
      <c r="M11" s="110">
        <v>-26.5</v>
      </c>
      <c r="N11" s="111">
        <v>-7.7</v>
      </c>
      <c r="O11" s="111">
        <v>-4.5999999999999996</v>
      </c>
      <c r="P11" s="111">
        <v>82.7</v>
      </c>
      <c r="Q11" s="111">
        <v>43.9</v>
      </c>
      <c r="R11" s="110">
        <v>-28</v>
      </c>
      <c r="S11" s="111">
        <v>43.2</v>
      </c>
      <c r="T11" s="111">
        <v>15.2</v>
      </c>
      <c r="U11" s="111">
        <v>22.9</v>
      </c>
      <c r="V11" s="111">
        <v>38.1</v>
      </c>
      <c r="W11" s="111">
        <v>51.8</v>
      </c>
      <c r="X11" s="111">
        <v>89.9</v>
      </c>
      <c r="Y11" s="110">
        <v>30.6</v>
      </c>
      <c r="Z11" s="110">
        <v>25.8</v>
      </c>
      <c r="AA11" s="110">
        <v>56.4</v>
      </c>
      <c r="AB11" s="111">
        <v>26.2</v>
      </c>
      <c r="AC11" s="111">
        <v>82.6</v>
      </c>
      <c r="AD11" s="111">
        <v>59</v>
      </c>
      <c r="AE11" s="111">
        <v>141.6</v>
      </c>
      <c r="AF11" s="111">
        <v>-12.8</v>
      </c>
      <c r="AG11" s="269">
        <v>1.3</v>
      </c>
      <c r="AH11" s="269">
        <v>-11.5</v>
      </c>
      <c r="AI11" s="111">
        <v>16.600000000000001</v>
      </c>
      <c r="AJ11" s="111">
        <v>5.0999999999999996</v>
      </c>
      <c r="AK11" s="111">
        <v>0.3</v>
      </c>
      <c r="AL11" s="111">
        <v>5.4</v>
      </c>
      <c r="AM11" s="111">
        <v>2.2999999999999998</v>
      </c>
      <c r="AN11" s="111">
        <v>3.7</v>
      </c>
      <c r="AO11" s="111">
        <v>6</v>
      </c>
      <c r="AP11" s="111">
        <v>19.3</v>
      </c>
      <c r="AQ11" s="111">
        <v>25.3</v>
      </c>
      <c r="AR11" s="111">
        <v>19.2</v>
      </c>
      <c r="AS11" s="111">
        <v>44.5</v>
      </c>
      <c r="AT11" s="111">
        <v>3.1</v>
      </c>
      <c r="AU11" s="111">
        <v>18.899999999999999</v>
      </c>
      <c r="AV11" s="111">
        <v>22</v>
      </c>
    </row>
    <row r="12" spans="1:48" ht="16" customHeight="1" x14ac:dyDescent="0.3">
      <c r="A12" s="405" t="s">
        <v>301</v>
      </c>
      <c r="C12" s="110">
        <v>0</v>
      </c>
      <c r="D12" s="111">
        <v>0</v>
      </c>
      <c r="E12" s="111">
        <v>0</v>
      </c>
      <c r="F12" s="111">
        <v>0</v>
      </c>
      <c r="G12" s="110">
        <v>0</v>
      </c>
      <c r="H12" s="110">
        <v>0</v>
      </c>
      <c r="I12" s="111">
        <v>0</v>
      </c>
      <c r="J12" s="111">
        <v>0</v>
      </c>
      <c r="K12" s="110">
        <v>0</v>
      </c>
      <c r="L12" s="110">
        <v>0</v>
      </c>
      <c r="M12" s="110">
        <v>0</v>
      </c>
      <c r="N12" s="111">
        <v>0</v>
      </c>
      <c r="O12" s="111">
        <v>0</v>
      </c>
      <c r="P12" s="111">
        <v>0</v>
      </c>
      <c r="Q12" s="111">
        <v>0</v>
      </c>
      <c r="R12" s="110">
        <v>0</v>
      </c>
      <c r="S12" s="111">
        <v>-6.1</v>
      </c>
      <c r="T12" s="111">
        <v>-6.1</v>
      </c>
      <c r="U12" s="111">
        <v>-1.2</v>
      </c>
      <c r="V12" s="111">
        <v>-7.3</v>
      </c>
      <c r="W12" s="111">
        <v>17.7</v>
      </c>
      <c r="X12" s="111">
        <v>10.4</v>
      </c>
      <c r="Y12" s="110">
        <v>21.5</v>
      </c>
      <c r="Z12" s="110">
        <v>27.3</v>
      </c>
      <c r="AA12" s="110">
        <v>48.8</v>
      </c>
      <c r="AB12" s="111">
        <v>33.5</v>
      </c>
      <c r="AC12" s="111">
        <v>82.3</v>
      </c>
      <c r="AD12" s="111">
        <v>1.9</v>
      </c>
      <c r="AE12" s="111">
        <v>84.2</v>
      </c>
      <c r="AF12" s="111">
        <v>10.7</v>
      </c>
      <c r="AG12" s="269">
        <v>8.1999999999999993</v>
      </c>
      <c r="AH12" s="269">
        <v>18.899999999999999</v>
      </c>
      <c r="AI12" s="111">
        <v>4</v>
      </c>
      <c r="AJ12" s="111">
        <v>22.9</v>
      </c>
      <c r="AK12" s="111">
        <v>4.9000000000000004</v>
      </c>
      <c r="AL12" s="111">
        <v>27.8</v>
      </c>
      <c r="AM12" s="111">
        <v>1</v>
      </c>
      <c r="AN12" s="111">
        <v>0.7</v>
      </c>
      <c r="AO12" s="111">
        <v>1.7</v>
      </c>
      <c r="AP12" s="111">
        <v>-0.9</v>
      </c>
      <c r="AQ12" s="111">
        <v>0.8</v>
      </c>
      <c r="AR12" s="111">
        <v>0</v>
      </c>
      <c r="AS12" s="111">
        <v>0.8</v>
      </c>
      <c r="AT12" s="111">
        <v>0.7</v>
      </c>
      <c r="AU12" s="111">
        <v>-0.3</v>
      </c>
      <c r="AV12" s="111">
        <v>0.4</v>
      </c>
    </row>
    <row r="13" spans="1:48" ht="16" customHeight="1" x14ac:dyDescent="0.3">
      <c r="A13" s="405" t="s">
        <v>282</v>
      </c>
      <c r="C13" s="110">
        <v>0</v>
      </c>
      <c r="D13" s="110">
        <v>0</v>
      </c>
      <c r="E13" s="110">
        <v>0</v>
      </c>
      <c r="F13" s="110">
        <v>0</v>
      </c>
      <c r="G13" s="110">
        <v>0</v>
      </c>
      <c r="H13" s="110">
        <v>0</v>
      </c>
      <c r="I13" s="110">
        <v>0</v>
      </c>
      <c r="J13" s="110">
        <v>0</v>
      </c>
      <c r="K13" s="110">
        <v>0</v>
      </c>
      <c r="L13" s="110">
        <v>0</v>
      </c>
      <c r="M13" s="110">
        <v>0</v>
      </c>
      <c r="N13" s="110">
        <v>0</v>
      </c>
      <c r="O13" s="110">
        <v>0</v>
      </c>
      <c r="P13" s="110">
        <v>0</v>
      </c>
      <c r="Q13" s="110">
        <v>0</v>
      </c>
      <c r="R13" s="110">
        <v>0</v>
      </c>
      <c r="S13" s="110">
        <v>0</v>
      </c>
      <c r="T13" s="110">
        <v>0</v>
      </c>
      <c r="U13" s="110">
        <v>0</v>
      </c>
      <c r="V13" s="110">
        <v>0</v>
      </c>
      <c r="W13" s="110">
        <v>0</v>
      </c>
      <c r="X13" s="110">
        <v>0</v>
      </c>
      <c r="Y13" s="110">
        <v>0</v>
      </c>
      <c r="Z13" s="110">
        <v>0</v>
      </c>
      <c r="AA13" s="110">
        <v>0</v>
      </c>
      <c r="AB13" s="110">
        <v>0</v>
      </c>
      <c r="AC13" s="110">
        <v>0</v>
      </c>
      <c r="AD13" s="110">
        <v>0</v>
      </c>
      <c r="AE13" s="110">
        <v>0</v>
      </c>
      <c r="AF13" s="110">
        <v>0</v>
      </c>
      <c r="AG13" s="110">
        <v>0</v>
      </c>
      <c r="AH13" s="110">
        <v>0</v>
      </c>
      <c r="AI13" s="110">
        <v>0</v>
      </c>
      <c r="AJ13" s="110">
        <v>0</v>
      </c>
      <c r="AK13" s="110">
        <v>0</v>
      </c>
      <c r="AL13" s="110">
        <v>0</v>
      </c>
      <c r="AM13" s="110">
        <v>0</v>
      </c>
      <c r="AN13" s="111">
        <v>0</v>
      </c>
      <c r="AO13" s="111">
        <v>0</v>
      </c>
      <c r="AP13" s="111">
        <v>0</v>
      </c>
      <c r="AQ13" s="111">
        <v>0</v>
      </c>
      <c r="AR13" s="111">
        <v>0</v>
      </c>
      <c r="AS13" s="111">
        <v>0</v>
      </c>
      <c r="AT13" s="111">
        <v>6.5</v>
      </c>
      <c r="AU13" s="111">
        <v>0</v>
      </c>
      <c r="AV13" s="111">
        <v>6.5</v>
      </c>
    </row>
    <row r="14" spans="1:48" ht="16" customHeight="1" x14ac:dyDescent="0.3">
      <c r="A14" s="405" t="s">
        <v>302</v>
      </c>
      <c r="C14" s="110">
        <v>0</v>
      </c>
      <c r="D14" s="111">
        <v>0</v>
      </c>
      <c r="E14" s="111">
        <v>0</v>
      </c>
      <c r="F14" s="111">
        <v>0</v>
      </c>
      <c r="G14" s="111">
        <v>0</v>
      </c>
      <c r="H14" s="111">
        <v>0</v>
      </c>
      <c r="I14" s="111">
        <v>0</v>
      </c>
      <c r="J14" s="111">
        <v>0</v>
      </c>
      <c r="K14" s="111">
        <v>0</v>
      </c>
      <c r="L14" s="111">
        <v>0</v>
      </c>
      <c r="M14" s="111">
        <v>0</v>
      </c>
      <c r="N14" s="111">
        <v>0</v>
      </c>
      <c r="O14" s="111">
        <v>0</v>
      </c>
      <c r="P14" s="111">
        <v>0</v>
      </c>
      <c r="Q14" s="111">
        <v>0</v>
      </c>
      <c r="R14" s="111">
        <v>0</v>
      </c>
      <c r="S14" s="111">
        <v>0</v>
      </c>
      <c r="T14" s="111">
        <v>0</v>
      </c>
      <c r="U14" s="111">
        <v>0</v>
      </c>
      <c r="V14" s="111">
        <v>0</v>
      </c>
      <c r="W14" s="111">
        <v>0</v>
      </c>
      <c r="X14" s="111">
        <v>0</v>
      </c>
      <c r="Y14" s="111">
        <v>0</v>
      </c>
      <c r="Z14" s="111">
        <v>0</v>
      </c>
      <c r="AA14" s="111">
        <v>0</v>
      </c>
      <c r="AB14" s="111">
        <v>0</v>
      </c>
      <c r="AC14" s="111">
        <v>0</v>
      </c>
      <c r="AD14" s="111">
        <v>0</v>
      </c>
      <c r="AE14" s="111">
        <v>0</v>
      </c>
      <c r="AF14" s="111">
        <v>0</v>
      </c>
      <c r="AG14" s="269">
        <v>1.8</v>
      </c>
      <c r="AH14" s="269">
        <v>1.8</v>
      </c>
      <c r="AI14" s="111">
        <v>0</v>
      </c>
      <c r="AJ14" s="111">
        <v>1.8</v>
      </c>
      <c r="AK14" s="111">
        <v>0</v>
      </c>
      <c r="AL14" s="111">
        <v>1.8</v>
      </c>
      <c r="AM14" s="111">
        <v>0</v>
      </c>
      <c r="AN14" s="111">
        <v>14</v>
      </c>
      <c r="AO14" s="111">
        <v>14</v>
      </c>
      <c r="AP14" s="111">
        <v>5.5</v>
      </c>
      <c r="AQ14" s="111">
        <v>19.5</v>
      </c>
      <c r="AR14" s="111">
        <v>-1.1000000000000001</v>
      </c>
      <c r="AS14" s="111">
        <v>18.399999999999999</v>
      </c>
      <c r="AT14" s="111">
        <v>0</v>
      </c>
      <c r="AU14" s="111">
        <v>0</v>
      </c>
      <c r="AV14" s="111">
        <v>0</v>
      </c>
    </row>
    <row r="15" spans="1:48" ht="16" hidden="1" customHeight="1" outlineLevel="1" x14ac:dyDescent="0.3">
      <c r="A15" s="405" t="s">
        <v>220</v>
      </c>
      <c r="C15" s="110">
        <v>66.2</v>
      </c>
      <c r="D15" s="111">
        <v>43</v>
      </c>
      <c r="E15" s="111">
        <v>64.7</v>
      </c>
      <c r="F15" s="111">
        <v>70.599999999999994</v>
      </c>
      <c r="G15" s="110">
        <v>244.7</v>
      </c>
      <c r="H15" s="110">
        <v>21.9</v>
      </c>
      <c r="I15" s="111">
        <v>22.3</v>
      </c>
      <c r="J15" s="111">
        <v>29.9</v>
      </c>
      <c r="K15" s="110">
        <v>38.4</v>
      </c>
      <c r="L15" s="110">
        <v>112.5</v>
      </c>
      <c r="M15" s="110">
        <v>17.3</v>
      </c>
      <c r="N15" s="111">
        <v>17.5</v>
      </c>
      <c r="O15" s="111">
        <v>12.8</v>
      </c>
      <c r="P15" s="111">
        <v>16.399999999999999</v>
      </c>
      <c r="Q15" s="111">
        <v>64</v>
      </c>
      <c r="R15" s="110">
        <v>16.2</v>
      </c>
      <c r="S15" s="111">
        <v>5.6</v>
      </c>
      <c r="T15" s="111">
        <v>21.8</v>
      </c>
      <c r="U15" s="111">
        <v>4.8</v>
      </c>
      <c r="V15" s="111">
        <v>26.6</v>
      </c>
      <c r="W15" s="111">
        <v>5.8</v>
      </c>
      <c r="X15" s="111">
        <v>32.4</v>
      </c>
      <c r="Y15" s="110">
        <v>3.6</v>
      </c>
      <c r="Z15" s="110">
        <v>4.3</v>
      </c>
      <c r="AA15" s="110">
        <v>7.9</v>
      </c>
      <c r="AB15" s="111">
        <v>3.3</v>
      </c>
      <c r="AC15" s="111">
        <v>11.1</v>
      </c>
      <c r="AD15" s="111">
        <v>2.8</v>
      </c>
      <c r="AE15" s="111">
        <v>14</v>
      </c>
      <c r="AF15" s="111">
        <v>2.4</v>
      </c>
      <c r="AG15" s="269">
        <v>2</v>
      </c>
      <c r="AH15" s="269">
        <v>4.4000000000000004</v>
      </c>
      <c r="AI15" s="111">
        <v>2.4</v>
      </c>
      <c r="AJ15" s="111">
        <v>6.8</v>
      </c>
      <c r="AK15" s="111">
        <v>4.4000000000000004</v>
      </c>
      <c r="AL15" s="111">
        <v>11.2</v>
      </c>
      <c r="AM15" s="111">
        <v>0</v>
      </c>
      <c r="AN15" s="111">
        <v>0</v>
      </c>
      <c r="AO15" s="111">
        <v>0</v>
      </c>
      <c r="AP15" s="111">
        <v>0</v>
      </c>
      <c r="AQ15" s="111">
        <v>0</v>
      </c>
      <c r="AR15" s="111">
        <v>0</v>
      </c>
      <c r="AS15" s="111">
        <v>0</v>
      </c>
      <c r="AT15" s="111">
        <v>0</v>
      </c>
      <c r="AU15" s="111">
        <v>0</v>
      </c>
      <c r="AV15" s="111">
        <v>0</v>
      </c>
    </row>
    <row r="16" spans="1:48" ht="16" hidden="1" customHeight="1" outlineLevel="1" x14ac:dyDescent="0.3">
      <c r="A16" s="405" t="s">
        <v>221</v>
      </c>
      <c r="C16" s="110">
        <v>6.8</v>
      </c>
      <c r="D16" s="111">
        <v>10.199999999999999</v>
      </c>
      <c r="E16" s="111">
        <v>8</v>
      </c>
      <c r="F16" s="111">
        <v>38.5</v>
      </c>
      <c r="G16" s="110">
        <v>63.4</v>
      </c>
      <c r="H16" s="110">
        <v>11.6</v>
      </c>
      <c r="I16" s="111">
        <v>10.6</v>
      </c>
      <c r="J16" s="111">
        <v>11.4</v>
      </c>
      <c r="K16" s="110">
        <v>10.3</v>
      </c>
      <c r="L16" s="110">
        <v>43.9</v>
      </c>
      <c r="M16" s="110">
        <v>6.3</v>
      </c>
      <c r="N16" s="111">
        <v>5.9</v>
      </c>
      <c r="O16" s="111">
        <v>4.5</v>
      </c>
      <c r="P16" s="111">
        <v>2.5</v>
      </c>
      <c r="Q16" s="111">
        <v>19.2</v>
      </c>
      <c r="R16" s="110">
        <v>1.6</v>
      </c>
      <c r="S16" s="111">
        <v>1.5</v>
      </c>
      <c r="T16" s="111">
        <v>3.1</v>
      </c>
      <c r="U16" s="111">
        <v>1.0000000000000002</v>
      </c>
      <c r="V16" s="111">
        <v>4.0999999999999996</v>
      </c>
      <c r="W16" s="111">
        <v>1.3</v>
      </c>
      <c r="X16" s="111">
        <v>5.4</v>
      </c>
      <c r="Y16" s="110">
        <v>0.7</v>
      </c>
      <c r="Z16" s="110">
        <v>1</v>
      </c>
      <c r="AA16" s="110">
        <v>1.7</v>
      </c>
      <c r="AB16" s="111">
        <v>0.8</v>
      </c>
      <c r="AC16" s="111">
        <v>2.5</v>
      </c>
      <c r="AD16" s="111">
        <v>0.6</v>
      </c>
      <c r="AE16" s="111">
        <v>3.1</v>
      </c>
      <c r="AF16" s="111">
        <v>0</v>
      </c>
      <c r="AG16" s="269">
        <v>0</v>
      </c>
      <c r="AH16" s="269">
        <v>0</v>
      </c>
      <c r="AI16" s="111">
        <v>0</v>
      </c>
      <c r="AJ16" s="111">
        <v>0</v>
      </c>
      <c r="AK16" s="111">
        <v>0</v>
      </c>
      <c r="AL16" s="111">
        <v>0</v>
      </c>
      <c r="AM16" s="111">
        <v>0</v>
      </c>
      <c r="AN16" s="111">
        <v>0</v>
      </c>
      <c r="AO16" s="111">
        <v>0</v>
      </c>
      <c r="AP16" s="111">
        <v>0</v>
      </c>
      <c r="AQ16" s="111">
        <v>0</v>
      </c>
      <c r="AR16" s="111">
        <v>0</v>
      </c>
      <c r="AS16" s="111">
        <v>0</v>
      </c>
      <c r="AT16" s="111">
        <v>0</v>
      </c>
      <c r="AU16" s="111">
        <v>0</v>
      </c>
      <c r="AV16" s="111">
        <v>0</v>
      </c>
    </row>
    <row r="17" spans="1:48" ht="16" hidden="1" customHeight="1" outlineLevel="1" x14ac:dyDescent="0.3">
      <c r="A17" s="405" t="s">
        <v>222</v>
      </c>
      <c r="C17" s="110">
        <v>10.4</v>
      </c>
      <c r="D17" s="111">
        <v>9.4</v>
      </c>
      <c r="E17" s="111">
        <v>11</v>
      </c>
      <c r="F17" s="111">
        <v>2.2000000000000002</v>
      </c>
      <c r="G17" s="110">
        <v>33</v>
      </c>
      <c r="H17" s="110">
        <v>0</v>
      </c>
      <c r="I17" s="111">
        <v>0</v>
      </c>
      <c r="J17" s="111">
        <v>0</v>
      </c>
      <c r="K17" s="110">
        <v>0</v>
      </c>
      <c r="L17" s="110">
        <v>0</v>
      </c>
      <c r="M17" s="110">
        <v>0</v>
      </c>
      <c r="N17" s="111">
        <v>0</v>
      </c>
      <c r="O17" s="111">
        <v>0</v>
      </c>
      <c r="P17" s="111">
        <v>0</v>
      </c>
      <c r="Q17" s="111">
        <v>0</v>
      </c>
      <c r="R17" s="110">
        <v>0</v>
      </c>
      <c r="S17" s="111">
        <v>0</v>
      </c>
      <c r="T17" s="111">
        <v>0</v>
      </c>
      <c r="U17" s="111">
        <v>0</v>
      </c>
      <c r="V17" s="111">
        <v>0</v>
      </c>
      <c r="W17" s="111">
        <v>0</v>
      </c>
      <c r="X17" s="111">
        <v>0</v>
      </c>
      <c r="Y17" s="110">
        <v>0</v>
      </c>
      <c r="Z17" s="110"/>
      <c r="AA17" s="110"/>
      <c r="AB17" s="111">
        <v>0</v>
      </c>
      <c r="AC17" s="111">
        <v>0</v>
      </c>
      <c r="AD17" s="111">
        <v>0</v>
      </c>
      <c r="AE17" s="111">
        <v>0</v>
      </c>
      <c r="AF17" s="111">
        <v>0</v>
      </c>
      <c r="AG17" s="269">
        <v>0</v>
      </c>
      <c r="AH17" s="269">
        <v>0</v>
      </c>
      <c r="AI17" s="111">
        <v>0</v>
      </c>
      <c r="AJ17" s="111">
        <v>0</v>
      </c>
      <c r="AK17" s="111">
        <v>0</v>
      </c>
      <c r="AL17" s="111">
        <v>0</v>
      </c>
      <c r="AM17" s="111">
        <v>0</v>
      </c>
      <c r="AN17" s="111">
        <v>0</v>
      </c>
      <c r="AO17" s="111">
        <v>0</v>
      </c>
      <c r="AP17" s="111">
        <v>0</v>
      </c>
      <c r="AQ17" s="111">
        <v>0</v>
      </c>
      <c r="AR17" s="111">
        <v>0</v>
      </c>
      <c r="AS17" s="111">
        <v>0</v>
      </c>
      <c r="AT17" s="111">
        <v>0</v>
      </c>
      <c r="AU17" s="111">
        <v>0</v>
      </c>
      <c r="AV17" s="111">
        <v>0</v>
      </c>
    </row>
    <row r="18" spans="1:48" ht="16" customHeight="1" collapsed="1" x14ac:dyDescent="0.3">
      <c r="A18" s="405" t="s">
        <v>285</v>
      </c>
      <c r="C18" s="110">
        <v>0</v>
      </c>
      <c r="D18" s="111">
        <v>0</v>
      </c>
      <c r="E18" s="111">
        <v>0</v>
      </c>
      <c r="F18" s="111">
        <v>0</v>
      </c>
      <c r="G18" s="110">
        <v>0</v>
      </c>
      <c r="H18" s="110">
        <v>3.7</v>
      </c>
      <c r="I18" s="111">
        <v>6</v>
      </c>
      <c r="J18" s="111">
        <v>8</v>
      </c>
      <c r="K18" s="110">
        <v>38.4</v>
      </c>
      <c r="L18" s="110">
        <v>56.1</v>
      </c>
      <c r="M18" s="110">
        <v>15.9</v>
      </c>
      <c r="N18" s="111">
        <v>70.5</v>
      </c>
      <c r="O18" s="111">
        <v>28.3</v>
      </c>
      <c r="P18" s="111">
        <v>39.4</v>
      </c>
      <c r="Q18" s="111">
        <v>154.1</v>
      </c>
      <c r="R18" s="110">
        <v>40.200000000000003</v>
      </c>
      <c r="S18" s="111">
        <v>33.299999999999997</v>
      </c>
      <c r="T18" s="111">
        <v>73.5</v>
      </c>
      <c r="U18" s="111">
        <v>33.200000000000003</v>
      </c>
      <c r="V18" s="111">
        <v>106.7</v>
      </c>
      <c r="W18" s="111">
        <v>33.700000000000003</v>
      </c>
      <c r="X18" s="111">
        <v>140.4</v>
      </c>
      <c r="Y18" s="110">
        <v>17.2</v>
      </c>
      <c r="Z18" s="110">
        <v>17.8</v>
      </c>
      <c r="AA18" s="110">
        <v>35</v>
      </c>
      <c r="AB18" s="111">
        <v>19.2</v>
      </c>
      <c r="AC18" s="111">
        <v>54.2</v>
      </c>
      <c r="AD18" s="111">
        <v>39.6</v>
      </c>
      <c r="AE18" s="111">
        <v>93.8</v>
      </c>
      <c r="AF18" s="111">
        <v>6.6</v>
      </c>
      <c r="AG18" s="269">
        <v>5.0999999999999996</v>
      </c>
      <c r="AH18" s="269">
        <v>11.7</v>
      </c>
      <c r="AI18" s="111">
        <v>0</v>
      </c>
      <c r="AJ18" s="111">
        <v>11.7</v>
      </c>
      <c r="AK18" s="111">
        <v>2.5</v>
      </c>
      <c r="AL18" s="111">
        <v>14.2</v>
      </c>
      <c r="AM18" s="111">
        <v>0</v>
      </c>
      <c r="AN18" s="111">
        <v>0</v>
      </c>
      <c r="AO18" s="111">
        <v>0</v>
      </c>
      <c r="AP18" s="111">
        <v>0</v>
      </c>
      <c r="AQ18" s="111">
        <v>0</v>
      </c>
      <c r="AR18" s="111">
        <v>0</v>
      </c>
      <c r="AS18" s="111">
        <v>0</v>
      </c>
      <c r="AT18" s="111">
        <v>0.4</v>
      </c>
      <c r="AU18" s="111">
        <v>0</v>
      </c>
      <c r="AV18" s="111">
        <v>0.4</v>
      </c>
    </row>
    <row r="19" spans="1:48" ht="16" customHeight="1" x14ac:dyDescent="0.3">
      <c r="A19" s="405" t="s">
        <v>223</v>
      </c>
      <c r="C19" s="110">
        <v>0</v>
      </c>
      <c r="D19" s="111">
        <v>0</v>
      </c>
      <c r="E19" s="111">
        <v>0</v>
      </c>
      <c r="F19" s="111">
        <v>0</v>
      </c>
      <c r="G19" s="111">
        <v>0</v>
      </c>
      <c r="H19" s="111">
        <v>0</v>
      </c>
      <c r="I19" s="111">
        <v>0</v>
      </c>
      <c r="J19" s="111">
        <v>0</v>
      </c>
      <c r="K19" s="111">
        <v>0</v>
      </c>
      <c r="L19" s="111">
        <v>0</v>
      </c>
      <c r="M19" s="111">
        <v>0</v>
      </c>
      <c r="N19" s="111">
        <v>0</v>
      </c>
      <c r="O19" s="111">
        <v>0</v>
      </c>
      <c r="P19" s="111">
        <v>0</v>
      </c>
      <c r="Q19" s="111">
        <v>0</v>
      </c>
      <c r="R19" s="110">
        <v>0</v>
      </c>
      <c r="S19" s="111">
        <v>0</v>
      </c>
      <c r="T19" s="111">
        <v>0</v>
      </c>
      <c r="U19" s="111">
        <v>0</v>
      </c>
      <c r="V19" s="111">
        <v>0</v>
      </c>
      <c r="W19" s="111">
        <v>0</v>
      </c>
      <c r="X19" s="111">
        <v>0</v>
      </c>
      <c r="Y19" s="110">
        <v>0</v>
      </c>
      <c r="Z19" s="110">
        <v>0</v>
      </c>
      <c r="AA19" s="110">
        <v>0</v>
      </c>
      <c r="AB19" s="111">
        <v>0</v>
      </c>
      <c r="AC19" s="111">
        <v>0</v>
      </c>
      <c r="AD19" s="111">
        <v>0</v>
      </c>
      <c r="AE19" s="111">
        <v>0</v>
      </c>
      <c r="AF19" s="111">
        <v>15</v>
      </c>
      <c r="AG19" s="269">
        <v>12.2</v>
      </c>
      <c r="AH19" s="269">
        <v>27.2</v>
      </c>
      <c r="AI19" s="111">
        <v>14.2</v>
      </c>
      <c r="AJ19" s="111">
        <v>41.4</v>
      </c>
      <c r="AK19" s="111">
        <v>14.2</v>
      </c>
      <c r="AL19" s="111">
        <v>55.6</v>
      </c>
      <c r="AM19" s="111">
        <v>7.2</v>
      </c>
      <c r="AN19" s="111">
        <v>10.199999999999999</v>
      </c>
      <c r="AO19" s="111">
        <v>17.399999999999999</v>
      </c>
      <c r="AP19" s="111">
        <v>11.5</v>
      </c>
      <c r="AQ19" s="111">
        <v>28.9</v>
      </c>
      <c r="AR19" s="111">
        <v>0</v>
      </c>
      <c r="AS19" s="111">
        <v>28.9</v>
      </c>
      <c r="AT19" s="111">
        <v>0</v>
      </c>
      <c r="AU19" s="111">
        <v>0</v>
      </c>
      <c r="AV19" s="111">
        <v>0</v>
      </c>
    </row>
    <row r="20" spans="1:48" ht="16" hidden="1" customHeight="1" outlineLevel="1" x14ac:dyDescent="0.3">
      <c r="A20" s="406" t="s">
        <v>224</v>
      </c>
      <c r="C20" s="110">
        <v>0</v>
      </c>
      <c r="D20" s="111">
        <v>0</v>
      </c>
      <c r="E20" s="111">
        <v>0</v>
      </c>
      <c r="F20" s="111">
        <v>0</v>
      </c>
      <c r="G20" s="111">
        <v>0</v>
      </c>
      <c r="H20" s="111">
        <v>0</v>
      </c>
      <c r="I20" s="111">
        <v>0</v>
      </c>
      <c r="J20" s="111">
        <v>0</v>
      </c>
      <c r="K20" s="111">
        <v>0</v>
      </c>
      <c r="L20" s="111">
        <v>0</v>
      </c>
      <c r="M20" s="111">
        <v>0</v>
      </c>
      <c r="N20" s="111">
        <v>0</v>
      </c>
      <c r="O20" s="111">
        <v>0</v>
      </c>
      <c r="P20" s="111">
        <v>0</v>
      </c>
      <c r="Q20" s="111">
        <v>0</v>
      </c>
      <c r="R20" s="111">
        <v>0</v>
      </c>
      <c r="S20" s="111">
        <v>0</v>
      </c>
      <c r="T20" s="111">
        <v>0</v>
      </c>
      <c r="U20" s="111">
        <v>0</v>
      </c>
      <c r="V20" s="111">
        <v>0</v>
      </c>
      <c r="W20" s="111">
        <v>0</v>
      </c>
      <c r="X20" s="111">
        <v>0</v>
      </c>
      <c r="Y20" s="111">
        <v>0</v>
      </c>
      <c r="Z20" s="110">
        <v>0</v>
      </c>
      <c r="AA20" s="110">
        <v>0</v>
      </c>
      <c r="AB20" s="111">
        <v>0</v>
      </c>
      <c r="AC20" s="111">
        <v>0</v>
      </c>
      <c r="AD20" s="111">
        <v>0</v>
      </c>
      <c r="AE20" s="111">
        <v>0</v>
      </c>
      <c r="AF20" s="111">
        <v>0</v>
      </c>
      <c r="AG20" s="269">
        <v>2.2999999999999998</v>
      </c>
      <c r="AH20" s="269">
        <v>2.2999999999999998</v>
      </c>
      <c r="AI20" s="111">
        <v>3.2</v>
      </c>
      <c r="AJ20" s="111">
        <v>5.5</v>
      </c>
      <c r="AK20" s="111">
        <v>2.8</v>
      </c>
      <c r="AL20" s="111">
        <v>8.3000000000000007</v>
      </c>
      <c r="AM20" s="111">
        <v>0</v>
      </c>
      <c r="AN20" s="111">
        <v>0</v>
      </c>
      <c r="AO20" s="111">
        <v>0</v>
      </c>
      <c r="AP20" s="111">
        <v>0</v>
      </c>
      <c r="AQ20" s="111">
        <v>0</v>
      </c>
      <c r="AR20" s="111">
        <v>0</v>
      </c>
      <c r="AS20" s="111">
        <v>0</v>
      </c>
      <c r="AT20" s="111">
        <v>0</v>
      </c>
      <c r="AU20" s="111">
        <v>0</v>
      </c>
      <c r="AV20" s="111">
        <v>0</v>
      </c>
    </row>
    <row r="21" spans="1:48" ht="16" hidden="1" customHeight="1" outlineLevel="1" x14ac:dyDescent="0.3">
      <c r="A21" s="406" t="s">
        <v>225</v>
      </c>
      <c r="C21" s="110">
        <v>0</v>
      </c>
      <c r="D21" s="111">
        <v>0</v>
      </c>
      <c r="E21" s="111">
        <v>0</v>
      </c>
      <c r="F21" s="111">
        <v>0</v>
      </c>
      <c r="G21" s="111">
        <v>0</v>
      </c>
      <c r="H21" s="111">
        <v>0.3</v>
      </c>
      <c r="I21" s="111">
        <v>0.4</v>
      </c>
      <c r="J21" s="111">
        <v>0.4</v>
      </c>
      <c r="K21" s="111">
        <v>1.4</v>
      </c>
      <c r="L21" s="111">
        <v>2.5</v>
      </c>
      <c r="M21" s="111">
        <v>0.6</v>
      </c>
      <c r="N21" s="111">
        <v>0.3</v>
      </c>
      <c r="O21" s="111">
        <v>0.3</v>
      </c>
      <c r="P21" s="111">
        <v>0.5</v>
      </c>
      <c r="Q21" s="111">
        <v>1.7</v>
      </c>
      <c r="R21" s="111">
        <v>0.2</v>
      </c>
      <c r="S21" s="111">
        <v>0.3</v>
      </c>
      <c r="T21" s="111">
        <v>0.5</v>
      </c>
      <c r="U21" s="111">
        <v>0.3</v>
      </c>
      <c r="V21" s="111">
        <v>0.8</v>
      </c>
      <c r="W21" s="111">
        <v>0.5</v>
      </c>
      <c r="X21" s="111">
        <v>1.3</v>
      </c>
      <c r="Y21" s="111">
        <v>0.3</v>
      </c>
      <c r="Z21" s="110">
        <v>0.3</v>
      </c>
      <c r="AA21" s="110">
        <v>0.6</v>
      </c>
      <c r="AB21" s="111">
        <v>6.3</v>
      </c>
      <c r="AC21" s="111">
        <v>6.9</v>
      </c>
      <c r="AD21" s="111">
        <v>1</v>
      </c>
      <c r="AE21" s="111">
        <v>7.9</v>
      </c>
      <c r="AF21" s="111">
        <v>0</v>
      </c>
      <c r="AG21" s="269">
        <v>11.6</v>
      </c>
      <c r="AH21" s="269">
        <v>11.6</v>
      </c>
      <c r="AI21" s="111">
        <v>0.7</v>
      </c>
      <c r="AJ21" s="111">
        <v>12.3</v>
      </c>
      <c r="AK21" s="111">
        <v>-0.6</v>
      </c>
      <c r="AL21" s="111">
        <v>11.7</v>
      </c>
      <c r="AM21" s="111">
        <v>0</v>
      </c>
      <c r="AN21" s="111">
        <v>0</v>
      </c>
      <c r="AO21" s="111">
        <v>0</v>
      </c>
      <c r="AP21" s="111">
        <v>0</v>
      </c>
      <c r="AQ21" s="111">
        <v>0</v>
      </c>
      <c r="AR21" s="111">
        <v>0</v>
      </c>
      <c r="AS21" s="111">
        <v>0</v>
      </c>
      <c r="AT21" s="111">
        <v>0</v>
      </c>
      <c r="AU21" s="111">
        <v>0</v>
      </c>
      <c r="AV21" s="111">
        <v>0</v>
      </c>
    </row>
    <row r="22" spans="1:48" ht="16" hidden="1" customHeight="1" outlineLevel="1" x14ac:dyDescent="0.3">
      <c r="A22" s="406" t="s">
        <v>226</v>
      </c>
      <c r="C22" s="110">
        <v>0</v>
      </c>
      <c r="D22" s="111">
        <v>0</v>
      </c>
      <c r="E22" s="111">
        <v>0</v>
      </c>
      <c r="F22" s="111">
        <v>0</v>
      </c>
      <c r="G22" s="111">
        <v>0</v>
      </c>
      <c r="H22" s="111">
        <v>0</v>
      </c>
      <c r="I22" s="111">
        <v>0</v>
      </c>
      <c r="J22" s="111">
        <v>0</v>
      </c>
      <c r="K22" s="111">
        <v>0</v>
      </c>
      <c r="L22" s="111">
        <v>0</v>
      </c>
      <c r="M22" s="111">
        <v>0</v>
      </c>
      <c r="N22" s="111">
        <v>0</v>
      </c>
      <c r="O22" s="111">
        <v>0</v>
      </c>
      <c r="P22" s="111">
        <v>0</v>
      </c>
      <c r="Q22" s="111">
        <v>0</v>
      </c>
      <c r="R22" s="111">
        <v>0</v>
      </c>
      <c r="S22" s="111">
        <v>0</v>
      </c>
      <c r="T22" s="111">
        <v>0</v>
      </c>
      <c r="U22" s="111">
        <v>0</v>
      </c>
      <c r="V22" s="111">
        <v>0</v>
      </c>
      <c r="W22" s="111">
        <v>0</v>
      </c>
      <c r="X22" s="111">
        <v>0</v>
      </c>
      <c r="Y22" s="111">
        <v>0</v>
      </c>
      <c r="Z22" s="111">
        <v>0</v>
      </c>
      <c r="AA22" s="111">
        <v>0</v>
      </c>
      <c r="AB22" s="111">
        <v>0</v>
      </c>
      <c r="AC22" s="111">
        <v>0</v>
      </c>
      <c r="AD22" s="111">
        <v>0</v>
      </c>
      <c r="AE22" s="111">
        <v>0</v>
      </c>
      <c r="AF22" s="111">
        <v>0</v>
      </c>
      <c r="AG22" s="269">
        <v>0</v>
      </c>
      <c r="AH22" s="269">
        <v>0</v>
      </c>
      <c r="AI22" s="111">
        <v>14.1</v>
      </c>
      <c r="AJ22" s="111">
        <v>14.1</v>
      </c>
      <c r="AK22" s="111">
        <v>8.9</v>
      </c>
      <c r="AL22" s="111">
        <v>23</v>
      </c>
      <c r="AM22" s="111">
        <v>0</v>
      </c>
      <c r="AN22" s="111">
        <v>0</v>
      </c>
      <c r="AO22" s="111">
        <v>0</v>
      </c>
      <c r="AP22" s="111">
        <v>0</v>
      </c>
      <c r="AQ22" s="111">
        <v>0</v>
      </c>
      <c r="AR22" s="111">
        <v>0</v>
      </c>
      <c r="AS22" s="111">
        <v>0</v>
      </c>
      <c r="AT22" s="111">
        <v>0</v>
      </c>
      <c r="AU22" s="111">
        <v>0</v>
      </c>
      <c r="AV22" s="111">
        <v>0</v>
      </c>
    </row>
    <row r="23" spans="1:48" ht="16" hidden="1" customHeight="1" outlineLevel="1" x14ac:dyDescent="0.3">
      <c r="A23" s="406" t="s">
        <v>260</v>
      </c>
      <c r="C23" s="110">
        <v>0</v>
      </c>
      <c r="D23" s="111">
        <v>0</v>
      </c>
      <c r="E23" s="111">
        <v>0</v>
      </c>
      <c r="F23" s="111">
        <v>0</v>
      </c>
      <c r="G23" s="111">
        <v>0</v>
      </c>
      <c r="H23" s="111">
        <v>0</v>
      </c>
      <c r="I23" s="111">
        <v>0</v>
      </c>
      <c r="J23" s="111">
        <v>0</v>
      </c>
      <c r="K23" s="111">
        <v>0</v>
      </c>
      <c r="L23" s="111">
        <v>0</v>
      </c>
      <c r="M23" s="111">
        <v>0</v>
      </c>
      <c r="N23" s="111">
        <v>0</v>
      </c>
      <c r="O23" s="111">
        <v>0</v>
      </c>
      <c r="P23" s="111">
        <v>0</v>
      </c>
      <c r="Q23" s="111">
        <v>0</v>
      </c>
      <c r="R23" s="111">
        <v>0</v>
      </c>
      <c r="S23" s="111">
        <v>0</v>
      </c>
      <c r="T23" s="111">
        <v>0</v>
      </c>
      <c r="U23" s="111">
        <v>0</v>
      </c>
      <c r="V23" s="111">
        <v>0</v>
      </c>
      <c r="W23" s="111">
        <v>0</v>
      </c>
      <c r="X23" s="111">
        <v>0</v>
      </c>
      <c r="Y23" s="111">
        <v>0</v>
      </c>
      <c r="Z23" s="111">
        <v>0</v>
      </c>
      <c r="AA23" s="111">
        <v>0</v>
      </c>
      <c r="AB23" s="111">
        <v>0</v>
      </c>
      <c r="AC23" s="111">
        <v>0</v>
      </c>
      <c r="AD23" s="111">
        <v>0</v>
      </c>
      <c r="AE23" s="111">
        <v>0</v>
      </c>
      <c r="AF23" s="111">
        <v>0</v>
      </c>
      <c r="AG23" s="269">
        <v>1.1000000000000001</v>
      </c>
      <c r="AH23" s="269">
        <v>1.1000000000000001</v>
      </c>
      <c r="AI23" s="111">
        <v>0</v>
      </c>
      <c r="AJ23" s="111">
        <v>1.1000000000000001</v>
      </c>
      <c r="AK23" s="111">
        <v>0</v>
      </c>
      <c r="AL23" s="111">
        <v>1.1000000000000001</v>
      </c>
      <c r="AM23" s="111">
        <v>0</v>
      </c>
      <c r="AN23" s="111">
        <v>0</v>
      </c>
      <c r="AO23" s="111">
        <v>0</v>
      </c>
      <c r="AP23" s="111">
        <v>-16.5</v>
      </c>
      <c r="AQ23" s="111">
        <v>-16.5</v>
      </c>
      <c r="AR23" s="111">
        <v>0</v>
      </c>
      <c r="AS23" s="111">
        <v>-16.5</v>
      </c>
      <c r="AT23" s="111">
        <v>0</v>
      </c>
      <c r="AU23" s="111">
        <v>0</v>
      </c>
      <c r="AV23" s="111">
        <v>0</v>
      </c>
    </row>
    <row r="24" spans="1:48" ht="16" customHeight="1" collapsed="1" x14ac:dyDescent="0.3">
      <c r="A24" s="406" t="s">
        <v>303</v>
      </c>
      <c r="C24" s="110">
        <v>0</v>
      </c>
      <c r="D24" s="110">
        <v>0</v>
      </c>
      <c r="E24" s="110">
        <v>0</v>
      </c>
      <c r="F24" s="110">
        <v>0</v>
      </c>
      <c r="G24" s="110">
        <v>0</v>
      </c>
      <c r="H24" s="110">
        <v>0</v>
      </c>
      <c r="I24" s="110">
        <v>0</v>
      </c>
      <c r="J24" s="110">
        <v>0</v>
      </c>
      <c r="K24" s="110">
        <v>0</v>
      </c>
      <c r="L24" s="110">
        <v>0</v>
      </c>
      <c r="M24" s="110">
        <v>0</v>
      </c>
      <c r="N24" s="110">
        <v>0</v>
      </c>
      <c r="O24" s="110">
        <v>0</v>
      </c>
      <c r="P24" s="110">
        <v>0</v>
      </c>
      <c r="Q24" s="110">
        <v>0</v>
      </c>
      <c r="R24" s="110">
        <v>0</v>
      </c>
      <c r="S24" s="110">
        <v>0</v>
      </c>
      <c r="T24" s="110">
        <v>0</v>
      </c>
      <c r="U24" s="110">
        <v>0</v>
      </c>
      <c r="V24" s="110">
        <v>0</v>
      </c>
      <c r="W24" s="110">
        <v>0</v>
      </c>
      <c r="X24" s="110">
        <v>0</v>
      </c>
      <c r="Y24" s="110">
        <v>0</v>
      </c>
      <c r="Z24" s="110">
        <v>0</v>
      </c>
      <c r="AA24" s="110">
        <v>0</v>
      </c>
      <c r="AB24" s="110">
        <v>0</v>
      </c>
      <c r="AC24" s="110">
        <v>0</v>
      </c>
      <c r="AD24" s="110">
        <v>0</v>
      </c>
      <c r="AE24" s="111">
        <v>0</v>
      </c>
      <c r="AF24" s="111">
        <v>0</v>
      </c>
      <c r="AG24" s="111">
        <v>0</v>
      </c>
      <c r="AH24" s="111">
        <v>0</v>
      </c>
      <c r="AI24" s="111">
        <v>0</v>
      </c>
      <c r="AJ24" s="111">
        <v>0</v>
      </c>
      <c r="AK24" s="111">
        <v>0</v>
      </c>
      <c r="AL24" s="111">
        <v>0</v>
      </c>
      <c r="AM24" s="111">
        <v>0</v>
      </c>
      <c r="AN24" s="111">
        <v>0</v>
      </c>
      <c r="AO24" s="111">
        <v>0</v>
      </c>
      <c r="AP24" s="111">
        <v>0</v>
      </c>
      <c r="AQ24" s="111">
        <v>0</v>
      </c>
      <c r="AR24" s="111">
        <v>0</v>
      </c>
      <c r="AS24" s="111">
        <v>0</v>
      </c>
      <c r="AT24" s="111">
        <v>0</v>
      </c>
      <c r="AU24" s="111">
        <v>10.6</v>
      </c>
      <c r="AV24" s="111">
        <v>10.6</v>
      </c>
    </row>
    <row r="25" spans="1:48" ht="16" customHeight="1" x14ac:dyDescent="0.3">
      <c r="A25" s="406" t="s">
        <v>227</v>
      </c>
      <c r="C25" s="110">
        <v>2.1</v>
      </c>
      <c r="D25" s="111">
        <v>2.5</v>
      </c>
      <c r="E25" s="111">
        <v>3.0000000000000004</v>
      </c>
      <c r="F25" s="111">
        <v>2.5</v>
      </c>
      <c r="G25" s="110">
        <v>10</v>
      </c>
      <c r="H25" s="110">
        <v>2</v>
      </c>
      <c r="I25" s="111">
        <v>5</v>
      </c>
      <c r="J25" s="111">
        <v>5.7</v>
      </c>
      <c r="K25" s="110">
        <v>6.6</v>
      </c>
      <c r="L25" s="110">
        <v>19.3</v>
      </c>
      <c r="M25" s="110">
        <v>3.3</v>
      </c>
      <c r="N25" s="111">
        <v>19.7</v>
      </c>
      <c r="O25" s="111">
        <v>3.3</v>
      </c>
      <c r="P25" s="111">
        <v>-11.8</v>
      </c>
      <c r="Q25" s="111">
        <v>14.5</v>
      </c>
      <c r="R25" s="110">
        <v>1.2</v>
      </c>
      <c r="S25" s="111">
        <v>3.1</v>
      </c>
      <c r="T25" s="111">
        <v>4.3</v>
      </c>
      <c r="U25" s="111">
        <v>0.9</v>
      </c>
      <c r="V25" s="111">
        <v>5.2</v>
      </c>
      <c r="W25" s="111">
        <v>-0.2</v>
      </c>
      <c r="X25" s="111">
        <v>5</v>
      </c>
      <c r="Y25" s="110">
        <v>11.2</v>
      </c>
      <c r="Z25" s="110">
        <v>3.3</v>
      </c>
      <c r="AA25" s="110">
        <v>14.4</v>
      </c>
      <c r="AB25" s="111">
        <v>4.4000000000000004</v>
      </c>
      <c r="AC25" s="111">
        <v>18.899999999999999</v>
      </c>
      <c r="AD25" s="111">
        <v>-1.1000000000000001</v>
      </c>
      <c r="AE25" s="111">
        <v>17.8</v>
      </c>
      <c r="AF25" s="111">
        <v>1.7</v>
      </c>
      <c r="AG25" s="269">
        <v>1.8</v>
      </c>
      <c r="AH25" s="269">
        <v>3.5</v>
      </c>
      <c r="AI25" s="111">
        <v>3</v>
      </c>
      <c r="AJ25" s="111">
        <v>6.5</v>
      </c>
      <c r="AK25" s="111">
        <v>12.2</v>
      </c>
      <c r="AL25" s="111">
        <v>18.7</v>
      </c>
      <c r="AM25" s="111">
        <v>5.2</v>
      </c>
      <c r="AN25" s="111">
        <v>4.8</v>
      </c>
      <c r="AO25" s="111">
        <v>10</v>
      </c>
      <c r="AP25" s="111">
        <v>6.1</v>
      </c>
      <c r="AQ25" s="111">
        <v>16.100000000000001</v>
      </c>
      <c r="AR25" s="111">
        <v>6.2</v>
      </c>
      <c r="AS25" s="111">
        <v>22.4</v>
      </c>
      <c r="AT25" s="111">
        <v>4.5999999999999996</v>
      </c>
      <c r="AU25" s="111">
        <v>-4.2</v>
      </c>
      <c r="AV25" s="111">
        <v>0.4</v>
      </c>
    </row>
    <row r="26" spans="1:48" ht="16" customHeight="1" x14ac:dyDescent="0.3">
      <c r="A26" s="277" t="s">
        <v>180</v>
      </c>
      <c r="B26" s="277"/>
      <c r="C26" s="183">
        <f>SUM(C7:C25)</f>
        <v>74.799999999999983</v>
      </c>
      <c r="D26" s="183">
        <f>SUM(D7:D25)</f>
        <v>169.79999999999998</v>
      </c>
      <c r="E26" s="183">
        <f t="shared" ref="E26" si="0">SUM(E7:E25)</f>
        <v>179</v>
      </c>
      <c r="F26" s="164">
        <f>SUM(F7:F25)</f>
        <v>235.5</v>
      </c>
      <c r="G26" s="183">
        <f>SUM(G7:G25)</f>
        <v>659.1</v>
      </c>
      <c r="H26" s="183">
        <f>SUM(H7:H25)</f>
        <v>88.4</v>
      </c>
      <c r="I26" s="183">
        <f>SUM(I7:I25)</f>
        <v>174.5</v>
      </c>
      <c r="J26" s="183">
        <f t="shared" ref="J26" si="1">SUM(J7:J25)</f>
        <v>168.5</v>
      </c>
      <c r="K26" s="183">
        <f t="shared" ref="K26:L26" si="2">SUM(K7:K25)</f>
        <v>293</v>
      </c>
      <c r="L26" s="183">
        <f t="shared" si="2"/>
        <v>724.4</v>
      </c>
      <c r="M26" s="183">
        <f t="shared" ref="M26:Q26" si="3">SUM(M7:M25)</f>
        <v>70.3</v>
      </c>
      <c r="N26" s="183">
        <f t="shared" si="3"/>
        <v>118.8</v>
      </c>
      <c r="O26" s="183">
        <f t="shared" si="3"/>
        <v>117.1</v>
      </c>
      <c r="P26" s="183">
        <f t="shared" si="3"/>
        <v>198.10000000000002</v>
      </c>
      <c r="Q26" s="183">
        <f t="shared" si="3"/>
        <v>504.3</v>
      </c>
      <c r="R26" s="183">
        <f t="shared" ref="R26:T26" si="4">SUM(R7:R25)</f>
        <v>99.700000000000017</v>
      </c>
      <c r="S26" s="183">
        <f t="shared" si="4"/>
        <v>219.9</v>
      </c>
      <c r="T26" s="183">
        <f t="shared" si="4"/>
        <v>319.60000000000002</v>
      </c>
      <c r="U26" s="183">
        <f t="shared" ref="U26:X26" si="5">SUM(U7:U25)</f>
        <v>219.10000000000005</v>
      </c>
      <c r="V26" s="183">
        <f t="shared" si="5"/>
        <v>538.70000000000005</v>
      </c>
      <c r="W26" s="183">
        <f t="shared" si="5"/>
        <v>347.70000000000005</v>
      </c>
      <c r="X26" s="183">
        <f t="shared" si="5"/>
        <v>886.39999999999986</v>
      </c>
      <c r="Y26" s="183">
        <f>SUM(Y7:Y25)</f>
        <v>214.39999999999998</v>
      </c>
      <c r="Z26" s="183">
        <f t="shared" ref="Z26:AA26" si="6">SUM(Z7:Z25)</f>
        <v>262.80000000000007</v>
      </c>
      <c r="AA26" s="183">
        <f t="shared" si="6"/>
        <v>477.09999999999997</v>
      </c>
      <c r="AB26" s="183">
        <f t="shared" ref="AB26:AC26" si="7">SUM(AB7:AB25)</f>
        <v>201.9</v>
      </c>
      <c r="AC26" s="183">
        <f t="shared" si="7"/>
        <v>679</v>
      </c>
      <c r="AD26" s="183">
        <f t="shared" ref="AD26:AE26" si="8">SUM(AD7:AD25)</f>
        <v>219.70000000000002</v>
      </c>
      <c r="AE26" s="183">
        <f t="shared" si="8"/>
        <v>898.8</v>
      </c>
      <c r="AF26" s="183">
        <f t="shared" ref="AF26:AM26" si="9">SUM(AF7:AF25)</f>
        <v>60.899999999999991</v>
      </c>
      <c r="AG26" s="183">
        <f t="shared" si="9"/>
        <v>146.1</v>
      </c>
      <c r="AH26" s="183">
        <f t="shared" si="9"/>
        <v>207</v>
      </c>
      <c r="AI26" s="183">
        <f t="shared" si="9"/>
        <v>149.99999999999997</v>
      </c>
      <c r="AJ26" s="183">
        <f t="shared" si="9"/>
        <v>357</v>
      </c>
      <c r="AK26" s="183">
        <f>SUM(AK7:AK25)</f>
        <v>213.10000000000002</v>
      </c>
      <c r="AL26" s="183">
        <f>SUM(AL7:AL25)</f>
        <v>570.10000000000014</v>
      </c>
      <c r="AM26" s="183">
        <f t="shared" si="9"/>
        <v>78.100000000000009</v>
      </c>
      <c r="AN26" s="183">
        <f>SUM(AN7:AN25)</f>
        <v>138.9</v>
      </c>
      <c r="AO26" s="183">
        <f>SUM(AO7:AO25)</f>
        <v>217</v>
      </c>
      <c r="AP26" s="183">
        <f t="shared" ref="AP26:AQ26" si="10">SUM(AP7:AP25)</f>
        <v>142.5</v>
      </c>
      <c r="AQ26" s="183">
        <f t="shared" si="10"/>
        <v>359.5</v>
      </c>
      <c r="AR26" s="183">
        <f>SUM(AR7:AR25)</f>
        <v>222.29999999999998</v>
      </c>
      <c r="AS26" s="183">
        <f>SUM(AS7:AS25)</f>
        <v>581.89999999999986</v>
      </c>
      <c r="AT26" s="183">
        <f>SUM(AT7:AT25)</f>
        <v>96.199999999999989</v>
      </c>
      <c r="AU26" s="183">
        <f>SUM(AU7:AU25)</f>
        <v>161.69999999999999</v>
      </c>
      <c r="AV26" s="183">
        <f>SUM(AV7:AV25)</f>
        <v>257.89999999999998</v>
      </c>
    </row>
    <row r="27" spans="1:48" ht="16" customHeight="1" x14ac:dyDescent="0.3"/>
    <row r="28" spans="1:48" ht="16" customHeight="1" x14ac:dyDescent="0.3">
      <c r="AJ28" s="279"/>
      <c r="AO28" s="279"/>
      <c r="AQ28" s="279"/>
      <c r="AS28" s="383"/>
      <c r="AT28" s="383"/>
      <c r="AU28" s="383"/>
      <c r="AV28" s="383"/>
    </row>
    <row r="29" spans="1:48" ht="16" customHeight="1" x14ac:dyDescent="0.35">
      <c r="A29" s="278"/>
      <c r="J29" s="279"/>
    </row>
    <row r="30" spans="1:48" ht="16" customHeight="1" x14ac:dyDescent="0.3">
      <c r="A30" s="430" t="s">
        <v>182</v>
      </c>
      <c r="B30" s="430"/>
      <c r="C30" s="280"/>
      <c r="D30" s="280"/>
      <c r="E30" s="280"/>
      <c r="F30" s="280"/>
      <c r="G30" s="280"/>
      <c r="H30" s="280"/>
      <c r="I30" s="280"/>
      <c r="J30" s="280"/>
      <c r="K30" s="280"/>
      <c r="L30" s="280"/>
      <c r="M30" s="280"/>
      <c r="N30" s="280"/>
      <c r="O30" s="280"/>
      <c r="P30" s="280"/>
      <c r="Q30" s="280"/>
      <c r="R30" s="280"/>
      <c r="S30" s="281"/>
      <c r="T30" s="281"/>
      <c r="U30" s="281"/>
      <c r="V30" s="281"/>
      <c r="W30" s="281"/>
      <c r="X30" s="281"/>
      <c r="Y30" s="280"/>
      <c r="Z30" s="280"/>
      <c r="AA30" s="280"/>
      <c r="AB30" s="280"/>
      <c r="AC30" s="280"/>
      <c r="AD30" s="280"/>
      <c r="AE30" s="280"/>
      <c r="AF30" s="280"/>
      <c r="AG30" s="280"/>
      <c r="AH30" s="280"/>
      <c r="AI30" s="280"/>
      <c r="AJ30" s="280"/>
      <c r="AK30" s="280"/>
      <c r="AL30" s="280"/>
      <c r="AM30" s="280"/>
      <c r="AN30" s="280"/>
      <c r="AO30" s="280"/>
    </row>
    <row r="31" spans="1:48" ht="14.25" customHeight="1" x14ac:dyDescent="0.3">
      <c r="A31" s="431" t="s">
        <v>317</v>
      </c>
      <c r="B31" s="431"/>
      <c r="C31" s="431"/>
      <c r="D31" s="431"/>
      <c r="E31" s="431"/>
      <c r="F31" s="431"/>
      <c r="G31" s="431"/>
      <c r="H31" s="431"/>
      <c r="I31" s="431"/>
      <c r="J31" s="431"/>
      <c r="K31" s="431"/>
      <c r="L31" s="431"/>
      <c r="M31" s="431"/>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1"/>
      <c r="AL31" s="431"/>
      <c r="AM31" s="431"/>
      <c r="AN31" s="431"/>
      <c r="AO31" s="431"/>
      <c r="AP31" s="431"/>
      <c r="AQ31" s="431"/>
      <c r="AR31" s="431"/>
      <c r="AS31" s="431"/>
      <c r="AT31" s="431"/>
      <c r="AU31" s="431"/>
      <c r="AV31" s="431"/>
    </row>
    <row r="32" spans="1:48" x14ac:dyDescent="0.3">
      <c r="A32" s="431"/>
      <c r="B32" s="431"/>
      <c r="C32" s="431"/>
      <c r="D32" s="431"/>
      <c r="E32" s="431"/>
      <c r="F32" s="431"/>
      <c r="G32" s="431"/>
      <c r="H32" s="431"/>
      <c r="I32" s="431"/>
      <c r="J32" s="431"/>
      <c r="K32" s="431"/>
      <c r="L32" s="431"/>
      <c r="M32" s="431"/>
      <c r="N32" s="431"/>
      <c r="O32" s="431"/>
      <c r="P32" s="431"/>
      <c r="Q32" s="431"/>
      <c r="R32" s="431"/>
      <c r="S32" s="431"/>
      <c r="T32" s="431"/>
      <c r="U32" s="431"/>
      <c r="V32" s="431"/>
      <c r="W32" s="431"/>
      <c r="X32" s="431"/>
      <c r="Y32" s="431"/>
      <c r="Z32" s="431"/>
      <c r="AA32" s="431"/>
      <c r="AB32" s="431"/>
      <c r="AC32" s="431"/>
      <c r="AD32" s="431"/>
      <c r="AE32" s="431"/>
      <c r="AF32" s="431"/>
      <c r="AG32" s="431"/>
      <c r="AH32" s="431"/>
      <c r="AI32" s="431"/>
      <c r="AJ32" s="431"/>
      <c r="AK32" s="431"/>
      <c r="AL32" s="431"/>
      <c r="AM32" s="431"/>
      <c r="AN32" s="431"/>
      <c r="AO32" s="431"/>
      <c r="AP32" s="431"/>
      <c r="AQ32" s="431"/>
      <c r="AR32" s="431"/>
      <c r="AS32" s="431"/>
      <c r="AT32" s="431"/>
      <c r="AU32" s="431"/>
      <c r="AV32" s="431"/>
    </row>
    <row r="33" spans="1:48" x14ac:dyDescent="0.3">
      <c r="A33" s="431"/>
      <c r="B33" s="431"/>
      <c r="C33" s="431"/>
      <c r="D33" s="431"/>
      <c r="E33" s="431"/>
      <c r="F33" s="431"/>
      <c r="G33" s="431"/>
      <c r="H33" s="431"/>
      <c r="I33" s="431"/>
      <c r="J33" s="431"/>
      <c r="K33" s="431"/>
      <c r="L33" s="431"/>
      <c r="M33" s="431"/>
      <c r="N33" s="431"/>
      <c r="O33" s="431"/>
      <c r="P33" s="431"/>
      <c r="Q33" s="431"/>
      <c r="R33" s="431"/>
      <c r="S33" s="431"/>
      <c r="T33" s="431"/>
      <c r="U33" s="431"/>
      <c r="V33" s="431"/>
      <c r="W33" s="431"/>
      <c r="X33" s="431"/>
      <c r="Y33" s="431"/>
      <c r="Z33" s="431"/>
      <c r="AA33" s="431"/>
      <c r="AB33" s="431"/>
      <c r="AC33" s="431"/>
      <c r="AD33" s="431"/>
      <c r="AE33" s="431"/>
      <c r="AF33" s="431"/>
      <c r="AG33" s="431"/>
      <c r="AH33" s="431"/>
      <c r="AI33" s="431"/>
      <c r="AJ33" s="431"/>
      <c r="AK33" s="431"/>
      <c r="AL33" s="431"/>
      <c r="AM33" s="431"/>
      <c r="AN33" s="431"/>
      <c r="AO33" s="431"/>
      <c r="AP33" s="431"/>
      <c r="AQ33" s="431"/>
      <c r="AR33" s="431"/>
      <c r="AS33" s="431"/>
      <c r="AT33" s="431"/>
      <c r="AU33" s="431"/>
      <c r="AV33" s="431"/>
    </row>
    <row r="34" spans="1:48" x14ac:dyDescent="0.3">
      <c r="A34" s="431"/>
      <c r="B34" s="431"/>
      <c r="C34" s="431"/>
      <c r="D34" s="431"/>
      <c r="E34" s="431"/>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c r="AH34" s="431"/>
      <c r="AI34" s="431"/>
      <c r="AJ34" s="431"/>
      <c r="AK34" s="431"/>
      <c r="AL34" s="431"/>
      <c r="AM34" s="431"/>
      <c r="AN34" s="431"/>
      <c r="AO34" s="431"/>
      <c r="AP34" s="431"/>
      <c r="AQ34" s="431"/>
      <c r="AR34" s="431"/>
      <c r="AS34" s="431"/>
      <c r="AT34" s="431"/>
      <c r="AU34" s="431"/>
      <c r="AV34" s="431"/>
    </row>
    <row r="35" spans="1:48" x14ac:dyDescent="0.3">
      <c r="A35" s="431"/>
      <c r="B35" s="431"/>
      <c r="C35" s="431"/>
      <c r="D35" s="431"/>
      <c r="E35" s="431"/>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c r="AE35" s="431"/>
      <c r="AF35" s="431"/>
      <c r="AG35" s="431"/>
      <c r="AH35" s="431"/>
      <c r="AI35" s="431"/>
      <c r="AJ35" s="431"/>
      <c r="AK35" s="431"/>
      <c r="AL35" s="431"/>
      <c r="AM35" s="431"/>
      <c r="AN35" s="431"/>
      <c r="AO35" s="431"/>
      <c r="AP35" s="431"/>
      <c r="AQ35" s="431"/>
      <c r="AR35" s="431"/>
      <c r="AS35" s="431"/>
      <c r="AT35" s="431"/>
      <c r="AU35" s="431"/>
      <c r="AV35" s="431"/>
    </row>
    <row r="36" spans="1:48" x14ac:dyDescent="0.3">
      <c r="A36" s="431"/>
      <c r="B36" s="431"/>
      <c r="C36" s="431"/>
      <c r="D36" s="431"/>
      <c r="E36" s="431"/>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c r="AK36" s="431"/>
      <c r="AL36" s="431"/>
      <c r="AM36" s="431"/>
      <c r="AN36" s="431"/>
      <c r="AO36" s="431"/>
      <c r="AP36" s="431"/>
      <c r="AQ36" s="431"/>
      <c r="AR36" s="431"/>
      <c r="AS36" s="431"/>
      <c r="AT36" s="431"/>
      <c r="AU36" s="431"/>
      <c r="AV36" s="431"/>
    </row>
    <row r="37" spans="1:48" x14ac:dyDescent="0.3">
      <c r="A37" s="431"/>
      <c r="B37" s="431"/>
      <c r="C37" s="431"/>
      <c r="D37" s="431"/>
      <c r="E37" s="431"/>
      <c r="F37" s="431"/>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1"/>
      <c r="AI37" s="431"/>
      <c r="AJ37" s="431"/>
      <c r="AK37" s="431"/>
      <c r="AL37" s="431"/>
      <c r="AM37" s="431"/>
      <c r="AN37" s="431"/>
      <c r="AO37" s="431"/>
      <c r="AP37" s="431"/>
      <c r="AQ37" s="431"/>
      <c r="AR37" s="431"/>
      <c r="AS37" s="431"/>
      <c r="AT37" s="431"/>
      <c r="AU37" s="431"/>
      <c r="AV37" s="431"/>
    </row>
    <row r="38" spans="1:48" x14ac:dyDescent="0.3">
      <c r="A38" s="431"/>
      <c r="B38" s="431"/>
      <c r="C38" s="431"/>
      <c r="D38" s="431"/>
      <c r="E38" s="431"/>
      <c r="F38" s="431"/>
      <c r="G38" s="431"/>
      <c r="H38" s="431"/>
      <c r="I38" s="431"/>
      <c r="J38" s="431"/>
      <c r="K38" s="431"/>
      <c r="L38" s="431"/>
      <c r="M38" s="431"/>
      <c r="N38" s="431"/>
      <c r="O38" s="431"/>
      <c r="P38" s="431"/>
      <c r="Q38" s="431"/>
      <c r="R38" s="431"/>
      <c r="S38" s="431"/>
      <c r="T38" s="431"/>
      <c r="U38" s="431"/>
      <c r="V38" s="431"/>
      <c r="W38" s="431"/>
      <c r="X38" s="431"/>
      <c r="Y38" s="431"/>
      <c r="Z38" s="431"/>
      <c r="AA38" s="431"/>
      <c r="AB38" s="431"/>
      <c r="AC38" s="431"/>
      <c r="AD38" s="431"/>
      <c r="AE38" s="431"/>
      <c r="AF38" s="431"/>
      <c r="AG38" s="431"/>
      <c r="AH38" s="431"/>
      <c r="AI38" s="431"/>
      <c r="AJ38" s="431"/>
      <c r="AK38" s="431"/>
      <c r="AL38" s="431"/>
      <c r="AM38" s="431"/>
      <c r="AN38" s="431"/>
      <c r="AO38" s="431"/>
      <c r="AP38" s="431"/>
      <c r="AQ38" s="431"/>
      <c r="AR38" s="431"/>
      <c r="AS38" s="431"/>
      <c r="AT38" s="431"/>
      <c r="AU38" s="431"/>
      <c r="AV38" s="431"/>
    </row>
    <row r="39" spans="1:48" x14ac:dyDescent="0.3">
      <c r="A39" s="431"/>
      <c r="B39" s="431"/>
      <c r="C39" s="431"/>
      <c r="D39" s="431"/>
      <c r="E39" s="431"/>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431"/>
      <c r="AK39" s="431"/>
      <c r="AL39" s="431"/>
      <c r="AM39" s="431"/>
      <c r="AN39" s="431"/>
      <c r="AO39" s="431"/>
      <c r="AP39" s="431"/>
      <c r="AQ39" s="431"/>
      <c r="AR39" s="431"/>
      <c r="AS39" s="431"/>
      <c r="AT39" s="431"/>
      <c r="AU39" s="431"/>
      <c r="AV39" s="431"/>
    </row>
    <row r="40" spans="1:48" x14ac:dyDescent="0.3">
      <c r="A40" s="431"/>
      <c r="B40" s="431"/>
      <c r="C40" s="431"/>
      <c r="D40" s="431"/>
      <c r="E40" s="431"/>
      <c r="F40" s="431"/>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1"/>
      <c r="AI40" s="431"/>
      <c r="AJ40" s="431"/>
      <c r="AK40" s="431"/>
      <c r="AL40" s="431"/>
      <c r="AM40" s="431"/>
      <c r="AN40" s="431"/>
      <c r="AO40" s="431"/>
      <c r="AP40" s="431"/>
      <c r="AQ40" s="431"/>
      <c r="AR40" s="431"/>
      <c r="AS40" s="431"/>
      <c r="AT40" s="431"/>
      <c r="AU40" s="431"/>
      <c r="AV40" s="431"/>
    </row>
    <row r="41" spans="1:48" x14ac:dyDescent="0.3">
      <c r="A41" s="431"/>
      <c r="B41" s="431"/>
      <c r="C41" s="431"/>
      <c r="D41" s="431"/>
      <c r="E41" s="431"/>
      <c r="F41" s="431"/>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c r="AG41" s="431"/>
      <c r="AH41" s="431"/>
      <c r="AI41" s="431"/>
      <c r="AJ41" s="431"/>
      <c r="AK41" s="431"/>
      <c r="AL41" s="431"/>
      <c r="AM41" s="431"/>
      <c r="AN41" s="431"/>
      <c r="AO41" s="431"/>
      <c r="AP41" s="431"/>
      <c r="AQ41" s="431"/>
      <c r="AR41" s="431"/>
      <c r="AS41" s="431"/>
      <c r="AT41" s="431"/>
      <c r="AU41" s="431"/>
      <c r="AV41" s="431"/>
    </row>
    <row r="42" spans="1:48" x14ac:dyDescent="0.3">
      <c r="A42" s="431"/>
      <c r="B42" s="431"/>
      <c r="C42" s="431"/>
      <c r="D42" s="431"/>
      <c r="E42" s="431"/>
      <c r="F42" s="431"/>
      <c r="G42" s="431"/>
      <c r="H42" s="431"/>
      <c r="I42" s="431"/>
      <c r="J42" s="431"/>
      <c r="K42" s="431"/>
      <c r="L42" s="431"/>
      <c r="M42" s="431"/>
      <c r="N42" s="431"/>
      <c r="O42" s="431"/>
      <c r="P42" s="431"/>
      <c r="Q42" s="431"/>
      <c r="R42" s="431"/>
      <c r="S42" s="431"/>
      <c r="T42" s="431"/>
      <c r="U42" s="431"/>
      <c r="V42" s="431"/>
      <c r="W42" s="431"/>
      <c r="X42" s="431"/>
      <c r="Y42" s="431"/>
      <c r="Z42" s="431"/>
      <c r="AA42" s="431"/>
      <c r="AB42" s="431"/>
      <c r="AC42" s="431"/>
      <c r="AD42" s="431"/>
      <c r="AE42" s="431"/>
      <c r="AF42" s="431"/>
      <c r="AG42" s="431"/>
      <c r="AH42" s="431"/>
      <c r="AI42" s="431"/>
      <c r="AJ42" s="431"/>
      <c r="AK42" s="431"/>
      <c r="AL42" s="431"/>
      <c r="AM42" s="431"/>
      <c r="AN42" s="431"/>
      <c r="AO42" s="431"/>
      <c r="AP42" s="431"/>
      <c r="AQ42" s="431"/>
      <c r="AR42" s="431"/>
      <c r="AS42" s="431"/>
      <c r="AT42" s="431"/>
      <c r="AU42" s="431"/>
      <c r="AV42" s="431"/>
    </row>
    <row r="43" spans="1:48" x14ac:dyDescent="0.3">
      <c r="A43" s="431"/>
      <c r="B43" s="431"/>
      <c r="C43" s="431"/>
      <c r="D43" s="431"/>
      <c r="E43" s="431"/>
      <c r="F43" s="431"/>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1"/>
      <c r="AG43" s="431"/>
      <c r="AH43" s="431"/>
      <c r="AI43" s="431"/>
      <c r="AJ43" s="431"/>
      <c r="AK43" s="431"/>
      <c r="AL43" s="431"/>
      <c r="AM43" s="431"/>
      <c r="AN43" s="431"/>
      <c r="AO43" s="431"/>
      <c r="AP43" s="431"/>
      <c r="AQ43" s="431"/>
      <c r="AR43" s="431"/>
      <c r="AS43" s="431"/>
      <c r="AT43" s="431"/>
      <c r="AU43" s="431"/>
      <c r="AV43" s="431"/>
    </row>
    <row r="44" spans="1:48" x14ac:dyDescent="0.3">
      <c r="A44" s="431"/>
      <c r="B44" s="431"/>
      <c r="C44" s="431"/>
      <c r="D44" s="431"/>
      <c r="E44" s="431"/>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31"/>
      <c r="AF44" s="431"/>
      <c r="AG44" s="431"/>
      <c r="AH44" s="431"/>
      <c r="AI44" s="431"/>
      <c r="AJ44" s="431"/>
      <c r="AK44" s="431"/>
      <c r="AL44" s="431"/>
      <c r="AM44" s="431"/>
      <c r="AN44" s="431"/>
      <c r="AO44" s="431"/>
      <c r="AP44" s="431"/>
      <c r="AQ44" s="431"/>
      <c r="AR44" s="431"/>
      <c r="AS44" s="431"/>
      <c r="AT44" s="431"/>
      <c r="AU44" s="431"/>
      <c r="AV44" s="431"/>
    </row>
    <row r="45" spans="1:48" ht="13" customHeight="1" x14ac:dyDescent="0.3">
      <c r="A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row>
    <row r="46" spans="1:48" ht="16" customHeight="1" x14ac:dyDescent="0.3">
      <c r="A46" s="432" t="s">
        <v>81</v>
      </c>
      <c r="B46" s="432"/>
      <c r="C46" s="432"/>
      <c r="D46" s="432"/>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2"/>
      <c r="AU46" s="432"/>
      <c r="AV46" s="432"/>
    </row>
    <row r="47" spans="1:48" ht="16" customHeight="1" x14ac:dyDescent="0.3">
      <c r="A47" s="432"/>
      <c r="B47" s="432"/>
      <c r="C47" s="432"/>
      <c r="D47" s="432"/>
      <c r="E47" s="432"/>
      <c r="F47" s="432"/>
      <c r="G47" s="432"/>
      <c r="H47" s="432"/>
      <c r="I47" s="432"/>
      <c r="J47" s="432"/>
      <c r="K47" s="432"/>
      <c r="L47" s="432"/>
      <c r="M47" s="432"/>
      <c r="N47" s="432"/>
      <c r="O47" s="432"/>
      <c r="P47" s="432"/>
      <c r="Q47" s="432"/>
      <c r="R47" s="432"/>
      <c r="S47" s="432"/>
      <c r="T47" s="432"/>
      <c r="U47" s="432"/>
      <c r="V47" s="432"/>
      <c r="W47" s="432"/>
      <c r="X47" s="432"/>
      <c r="Y47" s="432"/>
      <c r="Z47" s="432"/>
      <c r="AA47" s="432"/>
      <c r="AB47" s="432"/>
      <c r="AC47" s="432"/>
      <c r="AD47" s="432"/>
      <c r="AE47" s="432"/>
      <c r="AF47" s="432"/>
      <c r="AG47" s="432"/>
      <c r="AH47" s="432"/>
      <c r="AI47" s="432"/>
      <c r="AJ47" s="432"/>
      <c r="AK47" s="432"/>
      <c r="AL47" s="432"/>
      <c r="AM47" s="432"/>
      <c r="AN47" s="432"/>
      <c r="AO47" s="432"/>
      <c r="AP47" s="432"/>
      <c r="AQ47" s="432"/>
      <c r="AR47" s="432"/>
      <c r="AS47" s="432"/>
      <c r="AT47" s="432"/>
      <c r="AU47" s="432"/>
      <c r="AV47" s="432"/>
    </row>
    <row r="48" spans="1:48" x14ac:dyDescent="0.3">
      <c r="A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row>
    <row r="49" spans="1:41" x14ac:dyDescent="0.3">
      <c r="A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row>
    <row r="50" spans="1:41" x14ac:dyDescent="0.3">
      <c r="A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row>
    <row r="51" spans="1:41" x14ac:dyDescent="0.3">
      <c r="A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row>
    <row r="52" spans="1:41" x14ac:dyDescent="0.3">
      <c r="A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row>
    <row r="53" spans="1:41" x14ac:dyDescent="0.3">
      <c r="A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row>
    <row r="54" spans="1:41" x14ac:dyDescent="0.3">
      <c r="A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row>
    <row r="55" spans="1:41" x14ac:dyDescent="0.3">
      <c r="A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row>
    <row r="56" spans="1:41" x14ac:dyDescent="0.3">
      <c r="A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row>
    <row r="57" spans="1:41" x14ac:dyDescent="0.3">
      <c r="A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row>
    <row r="58" spans="1:41" x14ac:dyDescent="0.3">
      <c r="A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row>
    <row r="59" spans="1:41" x14ac:dyDescent="0.3">
      <c r="A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row>
    <row r="60" spans="1:41" x14ac:dyDescent="0.3">
      <c r="A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row>
    <row r="61" spans="1:41" x14ac:dyDescent="0.3">
      <c r="A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row>
    <row r="62" spans="1:41" x14ac:dyDescent="0.3">
      <c r="A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row>
    <row r="63" spans="1:41" x14ac:dyDescent="0.3">
      <c r="A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row>
    <row r="64" spans="1:41" x14ac:dyDescent="0.3">
      <c r="A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row>
    <row r="65" spans="1:41" x14ac:dyDescent="0.3">
      <c r="A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row>
    <row r="66" spans="1:41" x14ac:dyDescent="0.3">
      <c r="A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row>
    <row r="67" spans="1:41" x14ac:dyDescent="0.3">
      <c r="A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row>
    <row r="68" spans="1:41" x14ac:dyDescent="0.3">
      <c r="A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row>
    <row r="69" spans="1:41" x14ac:dyDescent="0.3">
      <c r="A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row>
    <row r="70" spans="1:41" x14ac:dyDescent="0.3">
      <c r="A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row>
    <row r="71" spans="1:41" x14ac:dyDescent="0.3">
      <c r="A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row>
    <row r="72" spans="1:41" x14ac:dyDescent="0.3">
      <c r="A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row>
    <row r="73" spans="1:41" x14ac:dyDescent="0.3">
      <c r="A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row>
    <row r="74" spans="1:41" x14ac:dyDescent="0.3">
      <c r="A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row>
    <row r="75" spans="1:41" x14ac:dyDescent="0.3">
      <c r="A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row>
    <row r="76" spans="1:41" x14ac:dyDescent="0.3">
      <c r="A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row>
    <row r="77" spans="1:41" x14ac:dyDescent="0.3">
      <c r="A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row>
    <row r="78" spans="1:41" x14ac:dyDescent="0.3">
      <c r="A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row>
    <row r="79" spans="1:41" x14ac:dyDescent="0.3">
      <c r="A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row>
    <row r="80" spans="1:41" x14ac:dyDescent="0.3">
      <c r="A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row>
    <row r="81" spans="1:41" x14ac:dyDescent="0.3">
      <c r="A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row>
    <row r="82" spans="1:41" x14ac:dyDescent="0.3">
      <c r="A82" s="6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row>
    <row r="83" spans="1:41" x14ac:dyDescent="0.3">
      <c r="A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row>
    <row r="84" spans="1:41" x14ac:dyDescent="0.3">
      <c r="A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row>
    <row r="85" spans="1:41" x14ac:dyDescent="0.3">
      <c r="A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row>
    <row r="86" spans="1:41" x14ac:dyDescent="0.3">
      <c r="A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row>
    <row r="87" spans="1:41" x14ac:dyDescent="0.3">
      <c r="A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row>
    <row r="88" spans="1:41" x14ac:dyDescent="0.3">
      <c r="A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row>
    <row r="89" spans="1:41" x14ac:dyDescent="0.3">
      <c r="A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row>
    <row r="90" spans="1:41" x14ac:dyDescent="0.3">
      <c r="A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row>
    <row r="91" spans="1:41" x14ac:dyDescent="0.3">
      <c r="A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row>
    <row r="92" spans="1:41" x14ac:dyDescent="0.3">
      <c r="A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row>
    <row r="93" spans="1:41" x14ac:dyDescent="0.3">
      <c r="A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row>
    <row r="94" spans="1:41" x14ac:dyDescent="0.3">
      <c r="A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row>
    <row r="95" spans="1:41" x14ac:dyDescent="0.3">
      <c r="A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row>
    <row r="96" spans="1:41" x14ac:dyDescent="0.3">
      <c r="A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row>
    <row r="97" spans="1:41" x14ac:dyDescent="0.3">
      <c r="A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row>
    <row r="98" spans="1:41" x14ac:dyDescent="0.3">
      <c r="A98" s="64"/>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row>
    <row r="99" spans="1:41" x14ac:dyDescent="0.3">
      <c r="A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row>
    <row r="100" spans="1:41" x14ac:dyDescent="0.3">
      <c r="A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row>
    <row r="101" spans="1:41" x14ac:dyDescent="0.3">
      <c r="A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row>
    <row r="102" spans="1:41" x14ac:dyDescent="0.3">
      <c r="A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row>
    <row r="103" spans="1:41" x14ac:dyDescent="0.3">
      <c r="A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row>
    <row r="104" spans="1:41" x14ac:dyDescent="0.3">
      <c r="A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row>
    <row r="105" spans="1:41" x14ac:dyDescent="0.3">
      <c r="A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row>
    <row r="106" spans="1:41" x14ac:dyDescent="0.3">
      <c r="A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row>
    <row r="107" spans="1:41" x14ac:dyDescent="0.3">
      <c r="A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row>
    <row r="108" spans="1:41" x14ac:dyDescent="0.3">
      <c r="A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row>
    <row r="109" spans="1:41" x14ac:dyDescent="0.3">
      <c r="A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row>
    <row r="110" spans="1:41" x14ac:dyDescent="0.3">
      <c r="A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row>
    <row r="111" spans="1:41" x14ac:dyDescent="0.3">
      <c r="A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row>
    <row r="112" spans="1:41" x14ac:dyDescent="0.3">
      <c r="A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row>
    <row r="113" spans="1:41" x14ac:dyDescent="0.3">
      <c r="A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row>
    <row r="114" spans="1:41" x14ac:dyDescent="0.3">
      <c r="A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row>
    <row r="115" spans="1:41" x14ac:dyDescent="0.3">
      <c r="A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row>
    <row r="116" spans="1:41" x14ac:dyDescent="0.3">
      <c r="A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row>
    <row r="117" spans="1:41" x14ac:dyDescent="0.3">
      <c r="A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row>
    <row r="118" spans="1:41" x14ac:dyDescent="0.3">
      <c r="A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row>
    <row r="119" spans="1:41" x14ac:dyDescent="0.3">
      <c r="A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row>
    <row r="120" spans="1:41" x14ac:dyDescent="0.3">
      <c r="A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row>
    <row r="121" spans="1:41" x14ac:dyDescent="0.3">
      <c r="A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row>
    <row r="122" spans="1:41" x14ac:dyDescent="0.3">
      <c r="A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row>
    <row r="123" spans="1:41" x14ac:dyDescent="0.3">
      <c r="A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row>
    <row r="124" spans="1:41" x14ac:dyDescent="0.3">
      <c r="A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row>
    <row r="125" spans="1:41" x14ac:dyDescent="0.3">
      <c r="A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row>
    <row r="126" spans="1:41" x14ac:dyDescent="0.3">
      <c r="A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row>
    <row r="127" spans="1:41" x14ac:dyDescent="0.3">
      <c r="A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row>
    <row r="128" spans="1:41" x14ac:dyDescent="0.3">
      <c r="A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4"/>
      <c r="AH128" s="64"/>
      <c r="AI128" s="64"/>
      <c r="AJ128" s="64"/>
      <c r="AK128" s="64"/>
      <c r="AL128" s="64"/>
      <c r="AM128" s="64"/>
      <c r="AN128" s="64"/>
      <c r="AO128" s="64"/>
    </row>
    <row r="129" spans="1:41" x14ac:dyDescent="0.3">
      <c r="A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row>
    <row r="130" spans="1:41" x14ac:dyDescent="0.3">
      <c r="A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c r="AH130" s="64"/>
      <c r="AI130" s="64"/>
      <c r="AJ130" s="64"/>
      <c r="AK130" s="64"/>
      <c r="AL130" s="64"/>
      <c r="AM130" s="64"/>
      <c r="AN130" s="64"/>
      <c r="AO130" s="64"/>
    </row>
    <row r="131" spans="1:41" x14ac:dyDescent="0.3">
      <c r="A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row>
    <row r="132" spans="1:41" x14ac:dyDescent="0.3">
      <c r="A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c r="AH132" s="64"/>
      <c r="AI132" s="64"/>
      <c r="AJ132" s="64"/>
      <c r="AK132" s="64"/>
      <c r="AL132" s="64"/>
      <c r="AM132" s="64"/>
      <c r="AN132" s="64"/>
      <c r="AO132" s="64"/>
    </row>
    <row r="133" spans="1:41" x14ac:dyDescent="0.3">
      <c r="A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row>
    <row r="134" spans="1:41" x14ac:dyDescent="0.3">
      <c r="A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row>
    <row r="135" spans="1:41" x14ac:dyDescent="0.3">
      <c r="A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row>
    <row r="136" spans="1:41" x14ac:dyDescent="0.3">
      <c r="A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row>
    <row r="137" spans="1:41" x14ac:dyDescent="0.3">
      <c r="A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row>
    <row r="138" spans="1:41" x14ac:dyDescent="0.3">
      <c r="A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row>
    <row r="139" spans="1:41" x14ac:dyDescent="0.3">
      <c r="A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row>
    <row r="140" spans="1:41" x14ac:dyDescent="0.3">
      <c r="A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row>
    <row r="141" spans="1:41" x14ac:dyDescent="0.3">
      <c r="A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row>
    <row r="142" spans="1:41" x14ac:dyDescent="0.3">
      <c r="A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row>
    <row r="143" spans="1:41" x14ac:dyDescent="0.3">
      <c r="A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64"/>
      <c r="AC143" s="64"/>
      <c r="AD143" s="64"/>
      <c r="AE143" s="64"/>
      <c r="AF143" s="64"/>
      <c r="AG143" s="64"/>
      <c r="AH143" s="64"/>
      <c r="AI143" s="64"/>
      <c r="AJ143" s="64"/>
      <c r="AK143" s="64"/>
      <c r="AL143" s="64"/>
      <c r="AM143" s="64"/>
      <c r="AN143" s="64"/>
      <c r="AO143" s="64"/>
    </row>
    <row r="144" spans="1:41" x14ac:dyDescent="0.3">
      <c r="A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64"/>
      <c r="AE144" s="64"/>
      <c r="AF144" s="64"/>
      <c r="AG144" s="64"/>
      <c r="AH144" s="64"/>
      <c r="AI144" s="64"/>
      <c r="AJ144" s="64"/>
      <c r="AK144" s="64"/>
      <c r="AL144" s="64"/>
      <c r="AM144" s="64"/>
      <c r="AN144" s="64"/>
      <c r="AO144" s="64"/>
    </row>
    <row r="145" spans="1:41" x14ac:dyDescent="0.3">
      <c r="A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64"/>
      <c r="AE145" s="64"/>
      <c r="AF145" s="64"/>
      <c r="AG145" s="64"/>
      <c r="AH145" s="64"/>
      <c r="AI145" s="64"/>
      <c r="AJ145" s="64"/>
      <c r="AK145" s="64"/>
      <c r="AL145" s="64"/>
      <c r="AM145" s="64"/>
      <c r="AN145" s="64"/>
      <c r="AO145" s="64"/>
    </row>
    <row r="146" spans="1:41" x14ac:dyDescent="0.3">
      <c r="A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64"/>
      <c r="AH146" s="64"/>
      <c r="AI146" s="64"/>
      <c r="AJ146" s="64"/>
      <c r="AK146" s="64"/>
      <c r="AL146" s="64"/>
      <c r="AM146" s="64"/>
      <c r="AN146" s="64"/>
      <c r="AO146" s="64"/>
    </row>
    <row r="147" spans="1:41" x14ac:dyDescent="0.3">
      <c r="A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c r="AA147" s="64"/>
      <c r="AB147" s="64"/>
      <c r="AC147" s="64"/>
      <c r="AD147" s="64"/>
      <c r="AE147" s="64"/>
      <c r="AF147" s="64"/>
      <c r="AG147" s="64"/>
      <c r="AH147" s="64"/>
      <c r="AI147" s="64"/>
      <c r="AJ147" s="64"/>
      <c r="AK147" s="64"/>
      <c r="AL147" s="64"/>
      <c r="AM147" s="64"/>
      <c r="AN147" s="64"/>
      <c r="AO147" s="64"/>
    </row>
    <row r="148" spans="1:41" x14ac:dyDescent="0.3">
      <c r="A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64"/>
      <c r="AH148" s="64"/>
      <c r="AI148" s="64"/>
      <c r="AJ148" s="64"/>
      <c r="AK148" s="64"/>
      <c r="AL148" s="64"/>
      <c r="AM148" s="64"/>
      <c r="AN148" s="64"/>
      <c r="AO148" s="64"/>
    </row>
    <row r="149" spans="1:41" x14ac:dyDescent="0.3">
      <c r="A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c r="AA149" s="64"/>
      <c r="AB149" s="64"/>
      <c r="AC149" s="64"/>
      <c r="AD149" s="64"/>
      <c r="AE149" s="64"/>
      <c r="AF149" s="64"/>
      <c r="AG149" s="64"/>
      <c r="AH149" s="64"/>
      <c r="AI149" s="64"/>
      <c r="AJ149" s="64"/>
      <c r="AK149" s="64"/>
      <c r="AL149" s="64"/>
      <c r="AM149" s="64"/>
      <c r="AN149" s="64"/>
      <c r="AO149" s="64"/>
    </row>
    <row r="150" spans="1:41" x14ac:dyDescent="0.3">
      <c r="A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c r="AA150" s="64"/>
      <c r="AB150" s="64"/>
      <c r="AC150" s="64"/>
      <c r="AD150" s="64"/>
      <c r="AE150" s="64"/>
      <c r="AF150" s="64"/>
      <c r="AG150" s="64"/>
      <c r="AH150" s="64"/>
      <c r="AI150" s="64"/>
      <c r="AJ150" s="64"/>
      <c r="AK150" s="64"/>
      <c r="AL150" s="64"/>
      <c r="AM150" s="64"/>
      <c r="AN150" s="64"/>
      <c r="AO150" s="64"/>
    </row>
    <row r="151" spans="1:41" x14ac:dyDescent="0.3">
      <c r="A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c r="Z151" s="64"/>
      <c r="AA151" s="64"/>
      <c r="AB151" s="64"/>
      <c r="AC151" s="64"/>
      <c r="AD151" s="64"/>
      <c r="AE151" s="64"/>
      <c r="AF151" s="64"/>
      <c r="AG151" s="64"/>
      <c r="AH151" s="64"/>
      <c r="AI151" s="64"/>
      <c r="AJ151" s="64"/>
      <c r="AK151" s="64"/>
      <c r="AL151" s="64"/>
      <c r="AM151" s="64"/>
      <c r="AN151" s="64"/>
      <c r="AO151" s="64"/>
    </row>
    <row r="152" spans="1:41" x14ac:dyDescent="0.3">
      <c r="A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c r="AH152" s="64"/>
      <c r="AI152" s="64"/>
      <c r="AJ152" s="64"/>
      <c r="AK152" s="64"/>
      <c r="AL152" s="64"/>
      <c r="AM152" s="64"/>
      <c r="AN152" s="64"/>
      <c r="AO152" s="64"/>
    </row>
    <row r="153" spans="1:41" x14ac:dyDescent="0.3">
      <c r="A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64"/>
      <c r="AB153" s="64"/>
      <c r="AC153" s="64"/>
      <c r="AD153" s="64"/>
      <c r="AE153" s="64"/>
      <c r="AF153" s="64"/>
      <c r="AG153" s="64"/>
      <c r="AH153" s="64"/>
      <c r="AI153" s="64"/>
      <c r="AJ153" s="64"/>
      <c r="AK153" s="64"/>
      <c r="AL153" s="64"/>
      <c r="AM153" s="64"/>
      <c r="AN153" s="64"/>
      <c r="AO153" s="64"/>
    </row>
    <row r="154" spans="1:41" x14ac:dyDescent="0.3">
      <c r="A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c r="Z154" s="64"/>
      <c r="AA154" s="64"/>
      <c r="AB154" s="64"/>
      <c r="AC154" s="64"/>
      <c r="AD154" s="64"/>
      <c r="AE154" s="64"/>
      <c r="AF154" s="64"/>
      <c r="AG154" s="64"/>
      <c r="AH154" s="64"/>
      <c r="AI154" s="64"/>
      <c r="AJ154" s="64"/>
      <c r="AK154" s="64"/>
      <c r="AL154" s="64"/>
      <c r="AM154" s="64"/>
      <c r="AN154" s="64"/>
      <c r="AO154" s="64"/>
    </row>
    <row r="155" spans="1:41" x14ac:dyDescent="0.3">
      <c r="A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4"/>
      <c r="Z155" s="64"/>
      <c r="AA155" s="64"/>
      <c r="AB155" s="64"/>
      <c r="AC155" s="64"/>
      <c r="AD155" s="64"/>
      <c r="AE155" s="64"/>
      <c r="AF155" s="64"/>
      <c r="AG155" s="64"/>
      <c r="AH155" s="64"/>
      <c r="AI155" s="64"/>
      <c r="AJ155" s="64"/>
      <c r="AK155" s="64"/>
      <c r="AL155" s="64"/>
      <c r="AM155" s="64"/>
      <c r="AN155" s="64"/>
      <c r="AO155" s="64"/>
    </row>
    <row r="156" spans="1:41" x14ac:dyDescent="0.3">
      <c r="A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c r="AA156" s="64"/>
      <c r="AB156" s="64"/>
      <c r="AC156" s="64"/>
      <c r="AD156" s="64"/>
      <c r="AE156" s="64"/>
      <c r="AF156" s="64"/>
      <c r="AG156" s="64"/>
      <c r="AH156" s="64"/>
      <c r="AI156" s="64"/>
      <c r="AJ156" s="64"/>
      <c r="AK156" s="64"/>
      <c r="AL156" s="64"/>
      <c r="AM156" s="64"/>
      <c r="AN156" s="64"/>
      <c r="AO156" s="64"/>
    </row>
    <row r="157" spans="1:41" x14ac:dyDescent="0.3">
      <c r="A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c r="Z157" s="64"/>
      <c r="AA157" s="64"/>
      <c r="AB157" s="64"/>
      <c r="AC157" s="64"/>
      <c r="AD157" s="64"/>
      <c r="AE157" s="64"/>
      <c r="AF157" s="64"/>
      <c r="AG157" s="64"/>
      <c r="AH157" s="64"/>
      <c r="AI157" s="64"/>
      <c r="AJ157" s="64"/>
      <c r="AK157" s="64"/>
      <c r="AL157" s="64"/>
      <c r="AM157" s="64"/>
      <c r="AN157" s="64"/>
      <c r="AO157" s="64"/>
    </row>
    <row r="158" spans="1:41" x14ac:dyDescent="0.3">
      <c r="A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c r="AA158" s="64"/>
      <c r="AB158" s="64"/>
      <c r="AC158" s="64"/>
      <c r="AD158" s="64"/>
      <c r="AE158" s="64"/>
      <c r="AF158" s="64"/>
      <c r="AG158" s="64"/>
      <c r="AH158" s="64"/>
      <c r="AI158" s="64"/>
      <c r="AJ158" s="64"/>
      <c r="AK158" s="64"/>
      <c r="AL158" s="64"/>
      <c r="AM158" s="64"/>
      <c r="AN158" s="64"/>
      <c r="AO158" s="64"/>
    </row>
    <row r="159" spans="1:41" x14ac:dyDescent="0.3">
      <c r="A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c r="AA159" s="64"/>
      <c r="AB159" s="64"/>
      <c r="AC159" s="64"/>
      <c r="AD159" s="64"/>
      <c r="AE159" s="64"/>
      <c r="AF159" s="64"/>
      <c r="AG159" s="64"/>
      <c r="AH159" s="64"/>
      <c r="AI159" s="64"/>
      <c r="AJ159" s="64"/>
      <c r="AK159" s="64"/>
      <c r="AL159" s="64"/>
      <c r="AM159" s="64"/>
      <c r="AN159" s="64"/>
      <c r="AO159" s="64"/>
    </row>
    <row r="160" spans="1:41" x14ac:dyDescent="0.3">
      <c r="A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c r="AA160" s="64"/>
      <c r="AB160" s="64"/>
      <c r="AC160" s="64"/>
      <c r="AD160" s="64"/>
      <c r="AE160" s="64"/>
      <c r="AF160" s="64"/>
      <c r="AG160" s="64"/>
      <c r="AH160" s="64"/>
      <c r="AI160" s="64"/>
      <c r="AJ160" s="64"/>
      <c r="AK160" s="64"/>
      <c r="AL160" s="64"/>
      <c r="AM160" s="64"/>
      <c r="AN160" s="64"/>
      <c r="AO160" s="64"/>
    </row>
    <row r="161" spans="1:41" x14ac:dyDescent="0.3">
      <c r="A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c r="Z161" s="64"/>
      <c r="AA161" s="64"/>
      <c r="AB161" s="64"/>
      <c r="AC161" s="64"/>
      <c r="AD161" s="64"/>
      <c r="AE161" s="64"/>
      <c r="AF161" s="64"/>
      <c r="AG161" s="64"/>
      <c r="AH161" s="64"/>
      <c r="AI161" s="64"/>
      <c r="AJ161" s="64"/>
      <c r="AK161" s="64"/>
      <c r="AL161" s="64"/>
      <c r="AM161" s="64"/>
      <c r="AN161" s="64"/>
      <c r="AO161" s="64"/>
    </row>
    <row r="162" spans="1:41" x14ac:dyDescent="0.3">
      <c r="A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4"/>
      <c r="Z162" s="64"/>
      <c r="AA162" s="64"/>
      <c r="AB162" s="64"/>
      <c r="AC162" s="64"/>
      <c r="AD162" s="64"/>
      <c r="AE162" s="64"/>
      <c r="AF162" s="64"/>
      <c r="AG162" s="64"/>
      <c r="AH162" s="64"/>
      <c r="AI162" s="64"/>
      <c r="AJ162" s="64"/>
      <c r="AK162" s="64"/>
      <c r="AL162" s="64"/>
      <c r="AM162" s="64"/>
      <c r="AN162" s="64"/>
      <c r="AO162" s="64"/>
    </row>
    <row r="163" spans="1:41" x14ac:dyDescent="0.3">
      <c r="A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c r="AA163" s="64"/>
      <c r="AB163" s="64"/>
      <c r="AC163" s="64"/>
      <c r="AD163" s="64"/>
      <c r="AE163" s="64"/>
      <c r="AF163" s="64"/>
      <c r="AG163" s="64"/>
      <c r="AH163" s="64"/>
      <c r="AI163" s="64"/>
      <c r="AJ163" s="64"/>
      <c r="AK163" s="64"/>
      <c r="AL163" s="64"/>
      <c r="AM163" s="64"/>
      <c r="AN163" s="64"/>
      <c r="AO163" s="64"/>
    </row>
    <row r="164" spans="1:41" x14ac:dyDescent="0.3">
      <c r="A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c r="AA164" s="64"/>
      <c r="AB164" s="64"/>
      <c r="AC164" s="64"/>
      <c r="AD164" s="64"/>
      <c r="AE164" s="64"/>
      <c r="AF164" s="64"/>
      <c r="AG164" s="64"/>
      <c r="AH164" s="64"/>
      <c r="AI164" s="64"/>
      <c r="AJ164" s="64"/>
      <c r="AK164" s="64"/>
      <c r="AL164" s="64"/>
      <c r="AM164" s="64"/>
      <c r="AN164" s="64"/>
      <c r="AO164" s="64"/>
    </row>
    <row r="165" spans="1:41" x14ac:dyDescent="0.3">
      <c r="A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c r="Z165" s="64"/>
      <c r="AA165" s="64"/>
      <c r="AB165" s="64"/>
      <c r="AC165" s="64"/>
      <c r="AD165" s="64"/>
      <c r="AE165" s="64"/>
      <c r="AF165" s="64"/>
      <c r="AG165" s="64"/>
      <c r="AH165" s="64"/>
      <c r="AI165" s="64"/>
      <c r="AJ165" s="64"/>
      <c r="AK165" s="64"/>
      <c r="AL165" s="64"/>
      <c r="AM165" s="64"/>
      <c r="AN165" s="64"/>
      <c r="AO165" s="64"/>
    </row>
    <row r="166" spans="1:41" x14ac:dyDescent="0.3">
      <c r="A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c r="AA166" s="64"/>
      <c r="AB166" s="64"/>
      <c r="AC166" s="64"/>
      <c r="AD166" s="64"/>
      <c r="AE166" s="64"/>
      <c r="AF166" s="64"/>
      <c r="AG166" s="64"/>
      <c r="AH166" s="64"/>
      <c r="AI166" s="64"/>
      <c r="AJ166" s="64"/>
      <c r="AK166" s="64"/>
      <c r="AL166" s="64"/>
      <c r="AM166" s="64"/>
      <c r="AN166" s="64"/>
      <c r="AO166" s="64"/>
    </row>
    <row r="167" spans="1:41" x14ac:dyDescent="0.3">
      <c r="A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4"/>
      <c r="Z167" s="64"/>
      <c r="AA167" s="64"/>
      <c r="AB167" s="64"/>
      <c r="AC167" s="64"/>
      <c r="AD167" s="64"/>
      <c r="AE167" s="64"/>
      <c r="AF167" s="64"/>
      <c r="AG167" s="64"/>
      <c r="AH167" s="64"/>
      <c r="AI167" s="64"/>
      <c r="AJ167" s="64"/>
      <c r="AK167" s="64"/>
      <c r="AL167" s="64"/>
      <c r="AM167" s="64"/>
      <c r="AN167" s="64"/>
      <c r="AO167" s="64"/>
    </row>
    <row r="168" spans="1:41" x14ac:dyDescent="0.3">
      <c r="A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c r="AA168" s="64"/>
      <c r="AB168" s="64"/>
      <c r="AC168" s="64"/>
      <c r="AD168" s="64"/>
      <c r="AE168" s="64"/>
      <c r="AF168" s="64"/>
      <c r="AG168" s="64"/>
      <c r="AH168" s="64"/>
      <c r="AI168" s="64"/>
      <c r="AJ168" s="64"/>
      <c r="AK168" s="64"/>
      <c r="AL168" s="64"/>
      <c r="AM168" s="64"/>
      <c r="AN168" s="64"/>
      <c r="AO168" s="64"/>
    </row>
    <row r="169" spans="1:41" x14ac:dyDescent="0.3">
      <c r="A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c r="Z169" s="64"/>
      <c r="AA169" s="64"/>
      <c r="AB169" s="64"/>
      <c r="AC169" s="64"/>
      <c r="AD169" s="64"/>
      <c r="AE169" s="64"/>
      <c r="AF169" s="64"/>
      <c r="AG169" s="64"/>
      <c r="AH169" s="64"/>
      <c r="AI169" s="64"/>
      <c r="AJ169" s="64"/>
      <c r="AK169" s="64"/>
      <c r="AL169" s="64"/>
      <c r="AM169" s="64"/>
      <c r="AN169" s="64"/>
      <c r="AO169" s="64"/>
    </row>
    <row r="170" spans="1:41" x14ac:dyDescent="0.3">
      <c r="A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c r="AA170" s="64"/>
      <c r="AB170" s="64"/>
      <c r="AC170" s="64"/>
      <c r="AD170" s="64"/>
      <c r="AE170" s="64"/>
      <c r="AF170" s="64"/>
      <c r="AG170" s="64"/>
      <c r="AH170" s="64"/>
      <c r="AI170" s="64"/>
      <c r="AJ170" s="64"/>
      <c r="AK170" s="64"/>
      <c r="AL170" s="64"/>
      <c r="AM170" s="64"/>
      <c r="AN170" s="64"/>
      <c r="AO170" s="64"/>
    </row>
    <row r="171" spans="1:41" x14ac:dyDescent="0.3">
      <c r="A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c r="AA171" s="64"/>
      <c r="AB171" s="64"/>
      <c r="AC171" s="64"/>
      <c r="AD171" s="64"/>
      <c r="AE171" s="64"/>
      <c r="AF171" s="64"/>
      <c r="AG171" s="64"/>
      <c r="AH171" s="64"/>
      <c r="AI171" s="64"/>
      <c r="AJ171" s="64"/>
      <c r="AK171" s="64"/>
      <c r="AL171" s="64"/>
      <c r="AM171" s="64"/>
      <c r="AN171" s="64"/>
      <c r="AO171" s="64"/>
    </row>
    <row r="172" spans="1:41" x14ac:dyDescent="0.3">
      <c r="A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c r="Z172" s="64"/>
      <c r="AA172" s="64"/>
      <c r="AB172" s="64"/>
      <c r="AC172" s="64"/>
      <c r="AD172" s="64"/>
      <c r="AE172" s="64"/>
      <c r="AF172" s="64"/>
      <c r="AG172" s="64"/>
      <c r="AH172" s="64"/>
      <c r="AI172" s="64"/>
      <c r="AJ172" s="64"/>
      <c r="AK172" s="64"/>
      <c r="AL172" s="64"/>
      <c r="AM172" s="64"/>
      <c r="AN172" s="64"/>
      <c r="AO172" s="64"/>
    </row>
    <row r="173" spans="1:41" x14ac:dyDescent="0.3">
      <c r="A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c r="Z173" s="64"/>
      <c r="AA173" s="64"/>
      <c r="AB173" s="64"/>
      <c r="AC173" s="64"/>
      <c r="AD173" s="64"/>
      <c r="AE173" s="64"/>
      <c r="AF173" s="64"/>
      <c r="AG173" s="64"/>
      <c r="AH173" s="64"/>
      <c r="AI173" s="64"/>
      <c r="AJ173" s="64"/>
      <c r="AK173" s="64"/>
      <c r="AL173" s="64"/>
      <c r="AM173" s="64"/>
      <c r="AN173" s="64"/>
      <c r="AO173" s="64"/>
    </row>
    <row r="174" spans="1:41" x14ac:dyDescent="0.3">
      <c r="A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c r="Z174" s="64"/>
      <c r="AA174" s="64"/>
      <c r="AB174" s="64"/>
      <c r="AC174" s="64"/>
      <c r="AD174" s="64"/>
      <c r="AE174" s="64"/>
      <c r="AF174" s="64"/>
      <c r="AG174" s="64"/>
      <c r="AH174" s="64"/>
      <c r="AI174" s="64"/>
      <c r="AJ174" s="64"/>
      <c r="AK174" s="64"/>
      <c r="AL174" s="64"/>
      <c r="AM174" s="64"/>
      <c r="AN174" s="64"/>
      <c r="AO174" s="64"/>
    </row>
    <row r="175" spans="1:41" x14ac:dyDescent="0.3">
      <c r="A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4"/>
      <c r="Z175" s="64"/>
      <c r="AA175" s="64"/>
      <c r="AB175" s="64"/>
      <c r="AC175" s="64"/>
      <c r="AD175" s="64"/>
      <c r="AE175" s="64"/>
      <c r="AF175" s="64"/>
      <c r="AG175" s="64"/>
      <c r="AH175" s="64"/>
      <c r="AI175" s="64"/>
      <c r="AJ175" s="64"/>
      <c r="AK175" s="64"/>
      <c r="AL175" s="64"/>
      <c r="AM175" s="64"/>
      <c r="AN175" s="64"/>
      <c r="AO175" s="64"/>
    </row>
    <row r="176" spans="1:41" x14ac:dyDescent="0.3">
      <c r="A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c r="AA176" s="64"/>
      <c r="AB176" s="64"/>
      <c r="AC176" s="64"/>
      <c r="AD176" s="64"/>
      <c r="AE176" s="64"/>
      <c r="AF176" s="64"/>
      <c r="AG176" s="64"/>
      <c r="AH176" s="64"/>
      <c r="AI176" s="64"/>
      <c r="AJ176" s="64"/>
      <c r="AK176" s="64"/>
      <c r="AL176" s="64"/>
      <c r="AM176" s="64"/>
      <c r="AN176" s="64"/>
      <c r="AO176" s="64"/>
    </row>
    <row r="177" spans="1:41" x14ac:dyDescent="0.3">
      <c r="A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c r="AA177" s="64"/>
      <c r="AB177" s="64"/>
      <c r="AC177" s="64"/>
      <c r="AD177" s="64"/>
      <c r="AE177" s="64"/>
      <c r="AF177" s="64"/>
      <c r="AG177" s="64"/>
      <c r="AH177" s="64"/>
      <c r="AI177" s="64"/>
      <c r="AJ177" s="64"/>
      <c r="AK177" s="64"/>
      <c r="AL177" s="64"/>
      <c r="AM177" s="64"/>
      <c r="AN177" s="64"/>
      <c r="AO177" s="64"/>
    </row>
    <row r="178" spans="1:41" x14ac:dyDescent="0.3">
      <c r="A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4"/>
      <c r="Z178" s="64"/>
      <c r="AA178" s="64"/>
      <c r="AB178" s="64"/>
      <c r="AC178" s="64"/>
      <c r="AD178" s="64"/>
      <c r="AE178" s="64"/>
      <c r="AF178" s="64"/>
      <c r="AG178" s="64"/>
      <c r="AH178" s="64"/>
      <c r="AI178" s="64"/>
      <c r="AJ178" s="64"/>
      <c r="AK178" s="64"/>
      <c r="AL178" s="64"/>
      <c r="AM178" s="64"/>
      <c r="AN178" s="64"/>
      <c r="AO178" s="64"/>
    </row>
    <row r="179" spans="1:41" x14ac:dyDescent="0.3">
      <c r="A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4"/>
      <c r="Z179" s="64"/>
      <c r="AA179" s="64"/>
      <c r="AB179" s="64"/>
      <c r="AC179" s="64"/>
      <c r="AD179" s="64"/>
      <c r="AE179" s="64"/>
      <c r="AF179" s="64"/>
      <c r="AG179" s="64"/>
      <c r="AH179" s="64"/>
      <c r="AI179" s="64"/>
      <c r="AJ179" s="64"/>
      <c r="AK179" s="64"/>
      <c r="AL179" s="64"/>
      <c r="AM179" s="64"/>
      <c r="AN179" s="64"/>
      <c r="AO179" s="64"/>
    </row>
    <row r="180" spans="1:41" x14ac:dyDescent="0.3">
      <c r="A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4"/>
      <c r="Z180" s="64"/>
      <c r="AA180" s="64"/>
      <c r="AB180" s="64"/>
      <c r="AC180" s="64"/>
      <c r="AD180" s="64"/>
      <c r="AE180" s="64"/>
      <c r="AF180" s="64"/>
      <c r="AG180" s="64"/>
      <c r="AH180" s="64"/>
      <c r="AI180" s="64"/>
      <c r="AJ180" s="64"/>
      <c r="AK180" s="64"/>
      <c r="AL180" s="64"/>
      <c r="AM180" s="64"/>
      <c r="AN180" s="64"/>
      <c r="AO180" s="64"/>
    </row>
    <row r="181" spans="1:41" x14ac:dyDescent="0.3">
      <c r="A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c r="AA181" s="64"/>
      <c r="AB181" s="64"/>
      <c r="AC181" s="64"/>
      <c r="AD181" s="64"/>
      <c r="AE181" s="64"/>
      <c r="AF181" s="64"/>
      <c r="AG181" s="64"/>
      <c r="AH181" s="64"/>
      <c r="AI181" s="64"/>
      <c r="AJ181" s="64"/>
      <c r="AK181" s="64"/>
      <c r="AL181" s="64"/>
      <c r="AM181" s="64"/>
      <c r="AN181" s="64"/>
      <c r="AO181" s="64"/>
    </row>
    <row r="182" spans="1:41" x14ac:dyDescent="0.3">
      <c r="A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c r="AA182" s="64"/>
      <c r="AB182" s="64"/>
      <c r="AC182" s="64"/>
      <c r="AD182" s="64"/>
      <c r="AE182" s="64"/>
      <c r="AF182" s="64"/>
      <c r="AG182" s="64"/>
      <c r="AH182" s="64"/>
      <c r="AI182" s="64"/>
      <c r="AJ182" s="64"/>
      <c r="AK182" s="64"/>
      <c r="AL182" s="64"/>
      <c r="AM182" s="64"/>
      <c r="AN182" s="64"/>
      <c r="AO182" s="64"/>
    </row>
    <row r="183" spans="1:41" x14ac:dyDescent="0.3">
      <c r="A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c r="AA183" s="64"/>
      <c r="AB183" s="64"/>
      <c r="AC183" s="64"/>
      <c r="AD183" s="64"/>
      <c r="AE183" s="64"/>
      <c r="AF183" s="64"/>
      <c r="AG183" s="64"/>
      <c r="AH183" s="64"/>
      <c r="AI183" s="64"/>
      <c r="AJ183" s="64"/>
      <c r="AK183" s="64"/>
      <c r="AL183" s="64"/>
      <c r="AM183" s="64"/>
      <c r="AN183" s="64"/>
      <c r="AO183" s="64"/>
    </row>
    <row r="184" spans="1:41" x14ac:dyDescent="0.3">
      <c r="A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c r="AE184" s="64"/>
      <c r="AF184" s="64"/>
      <c r="AG184" s="64"/>
      <c r="AH184" s="64"/>
      <c r="AI184" s="64"/>
      <c r="AJ184" s="64"/>
      <c r="AK184" s="64"/>
      <c r="AL184" s="64"/>
      <c r="AM184" s="64"/>
      <c r="AN184" s="64"/>
      <c r="AO184" s="64"/>
    </row>
    <row r="185" spans="1:41" x14ac:dyDescent="0.3">
      <c r="A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c r="Z185" s="64"/>
      <c r="AA185" s="64"/>
      <c r="AB185" s="64"/>
      <c r="AC185" s="64"/>
      <c r="AD185" s="64"/>
      <c r="AE185" s="64"/>
      <c r="AF185" s="64"/>
      <c r="AG185" s="64"/>
      <c r="AH185" s="64"/>
      <c r="AI185" s="64"/>
      <c r="AJ185" s="64"/>
      <c r="AK185" s="64"/>
      <c r="AL185" s="64"/>
      <c r="AM185" s="64"/>
      <c r="AN185" s="64"/>
      <c r="AO185" s="64"/>
    </row>
    <row r="186" spans="1:41" x14ac:dyDescent="0.3">
      <c r="A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4"/>
      <c r="Z186" s="64"/>
      <c r="AA186" s="64"/>
      <c r="AB186" s="64"/>
      <c r="AC186" s="64"/>
      <c r="AD186" s="64"/>
      <c r="AE186" s="64"/>
      <c r="AF186" s="64"/>
      <c r="AG186" s="64"/>
      <c r="AH186" s="64"/>
      <c r="AI186" s="64"/>
      <c r="AJ186" s="64"/>
      <c r="AK186" s="64"/>
      <c r="AL186" s="64"/>
      <c r="AM186" s="64"/>
      <c r="AN186" s="64"/>
      <c r="AO186" s="64"/>
    </row>
    <row r="187" spans="1:41" x14ac:dyDescent="0.3">
      <c r="A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4"/>
      <c r="Z187" s="64"/>
      <c r="AA187" s="64"/>
      <c r="AB187" s="64"/>
      <c r="AC187" s="64"/>
      <c r="AD187" s="64"/>
      <c r="AE187" s="64"/>
      <c r="AF187" s="64"/>
      <c r="AG187" s="64"/>
      <c r="AH187" s="64"/>
      <c r="AI187" s="64"/>
      <c r="AJ187" s="64"/>
      <c r="AK187" s="64"/>
      <c r="AL187" s="64"/>
      <c r="AM187" s="64"/>
      <c r="AN187" s="64"/>
      <c r="AO187" s="64"/>
    </row>
    <row r="188" spans="1:41" x14ac:dyDescent="0.3">
      <c r="A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c r="Z188" s="64"/>
      <c r="AA188" s="64"/>
      <c r="AB188" s="64"/>
      <c r="AC188" s="64"/>
      <c r="AD188" s="64"/>
      <c r="AE188" s="64"/>
      <c r="AF188" s="64"/>
      <c r="AG188" s="64"/>
      <c r="AH188" s="64"/>
      <c r="AI188" s="64"/>
      <c r="AJ188" s="64"/>
      <c r="AK188" s="64"/>
      <c r="AL188" s="64"/>
      <c r="AM188" s="64"/>
      <c r="AN188" s="64"/>
      <c r="AO188" s="64"/>
    </row>
    <row r="189" spans="1:41" x14ac:dyDescent="0.3">
      <c r="A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c r="AA189" s="64"/>
      <c r="AB189" s="64"/>
      <c r="AC189" s="64"/>
      <c r="AD189" s="64"/>
      <c r="AE189" s="64"/>
      <c r="AF189" s="64"/>
      <c r="AG189" s="64"/>
      <c r="AH189" s="64"/>
      <c r="AI189" s="64"/>
      <c r="AJ189" s="64"/>
      <c r="AK189" s="64"/>
      <c r="AL189" s="64"/>
      <c r="AM189" s="64"/>
      <c r="AN189" s="64"/>
      <c r="AO189" s="64"/>
    </row>
    <row r="190" spans="1:41" x14ac:dyDescent="0.3">
      <c r="A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c r="AA190" s="64"/>
      <c r="AB190" s="64"/>
      <c r="AC190" s="64"/>
      <c r="AD190" s="64"/>
      <c r="AE190" s="64"/>
      <c r="AF190" s="64"/>
      <c r="AG190" s="64"/>
      <c r="AH190" s="64"/>
      <c r="AI190" s="64"/>
      <c r="AJ190" s="64"/>
      <c r="AK190" s="64"/>
      <c r="AL190" s="64"/>
      <c r="AM190" s="64"/>
      <c r="AN190" s="64"/>
      <c r="AO190" s="64"/>
    </row>
    <row r="191" spans="1:41" x14ac:dyDescent="0.3">
      <c r="A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c r="AA191" s="64"/>
      <c r="AB191" s="64"/>
      <c r="AC191" s="64"/>
      <c r="AD191" s="64"/>
      <c r="AE191" s="64"/>
      <c r="AF191" s="64"/>
      <c r="AG191" s="64"/>
      <c r="AH191" s="64"/>
      <c r="AI191" s="64"/>
      <c r="AJ191" s="64"/>
      <c r="AK191" s="64"/>
      <c r="AL191" s="64"/>
      <c r="AM191" s="64"/>
      <c r="AN191" s="64"/>
      <c r="AO191" s="64"/>
    </row>
    <row r="192" spans="1:41" x14ac:dyDescent="0.3">
      <c r="A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c r="AA192" s="64"/>
      <c r="AB192" s="64"/>
      <c r="AC192" s="64"/>
      <c r="AD192" s="64"/>
      <c r="AE192" s="64"/>
      <c r="AF192" s="64"/>
      <c r="AG192" s="64"/>
      <c r="AH192" s="64"/>
      <c r="AI192" s="64"/>
      <c r="AJ192" s="64"/>
      <c r="AK192" s="64"/>
      <c r="AL192" s="64"/>
      <c r="AM192" s="64"/>
      <c r="AN192" s="64"/>
      <c r="AO192" s="64"/>
    </row>
    <row r="193" spans="1:41" x14ac:dyDescent="0.3">
      <c r="A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c r="AD193" s="64"/>
      <c r="AE193" s="64"/>
      <c r="AF193" s="64"/>
      <c r="AG193" s="64"/>
      <c r="AH193" s="64"/>
      <c r="AI193" s="64"/>
      <c r="AJ193" s="64"/>
      <c r="AK193" s="64"/>
      <c r="AL193" s="64"/>
      <c r="AM193" s="64"/>
      <c r="AN193" s="64"/>
      <c r="AO193" s="64"/>
    </row>
    <row r="194" spans="1:41" x14ac:dyDescent="0.3">
      <c r="A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c r="AA194" s="64"/>
      <c r="AB194" s="64"/>
      <c r="AC194" s="64"/>
      <c r="AD194" s="64"/>
      <c r="AE194" s="64"/>
      <c r="AF194" s="64"/>
      <c r="AG194" s="64"/>
      <c r="AH194" s="64"/>
      <c r="AI194" s="64"/>
      <c r="AJ194" s="64"/>
      <c r="AK194" s="64"/>
      <c r="AL194" s="64"/>
      <c r="AM194" s="64"/>
      <c r="AN194" s="64"/>
      <c r="AO194" s="64"/>
    </row>
    <row r="195" spans="1:41" x14ac:dyDescent="0.3">
      <c r="A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c r="AA195" s="64"/>
      <c r="AB195" s="64"/>
      <c r="AC195" s="64"/>
      <c r="AD195" s="64"/>
      <c r="AE195" s="64"/>
      <c r="AF195" s="64"/>
      <c r="AG195" s="64"/>
      <c r="AH195" s="64"/>
      <c r="AI195" s="64"/>
      <c r="AJ195" s="64"/>
      <c r="AK195" s="64"/>
      <c r="AL195" s="64"/>
      <c r="AM195" s="64"/>
      <c r="AN195" s="64"/>
      <c r="AO195" s="64"/>
    </row>
    <row r="196" spans="1:41" x14ac:dyDescent="0.3">
      <c r="A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c r="AA196" s="64"/>
      <c r="AB196" s="64"/>
      <c r="AC196" s="64"/>
      <c r="AD196" s="64"/>
      <c r="AE196" s="64"/>
      <c r="AF196" s="64"/>
      <c r="AG196" s="64"/>
      <c r="AH196" s="64"/>
      <c r="AI196" s="64"/>
      <c r="AJ196" s="64"/>
      <c r="AK196" s="64"/>
      <c r="AL196" s="64"/>
      <c r="AM196" s="64"/>
      <c r="AN196" s="64"/>
      <c r="AO196" s="64"/>
    </row>
    <row r="197" spans="1:41" x14ac:dyDescent="0.3">
      <c r="A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c r="AA197" s="64"/>
      <c r="AB197" s="64"/>
      <c r="AC197" s="64"/>
      <c r="AD197" s="64"/>
      <c r="AE197" s="64"/>
      <c r="AF197" s="64"/>
      <c r="AG197" s="64"/>
      <c r="AH197" s="64"/>
      <c r="AI197" s="64"/>
      <c r="AJ197" s="64"/>
      <c r="AK197" s="64"/>
      <c r="AL197" s="64"/>
      <c r="AM197" s="64"/>
      <c r="AN197" s="64"/>
      <c r="AO197" s="64"/>
    </row>
    <row r="198" spans="1:41" x14ac:dyDescent="0.3">
      <c r="A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c r="AA198" s="64"/>
      <c r="AB198" s="64"/>
      <c r="AC198" s="64"/>
      <c r="AD198" s="64"/>
      <c r="AE198" s="64"/>
      <c r="AF198" s="64"/>
      <c r="AG198" s="64"/>
      <c r="AH198" s="64"/>
      <c r="AI198" s="64"/>
      <c r="AJ198" s="64"/>
      <c r="AK198" s="64"/>
      <c r="AL198" s="64"/>
      <c r="AM198" s="64"/>
      <c r="AN198" s="64"/>
      <c r="AO198" s="64"/>
    </row>
    <row r="199" spans="1:41" x14ac:dyDescent="0.3">
      <c r="A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c r="AA199" s="64"/>
      <c r="AB199" s="64"/>
      <c r="AC199" s="64"/>
      <c r="AD199" s="64"/>
      <c r="AE199" s="64"/>
      <c r="AF199" s="64"/>
      <c r="AG199" s="64"/>
      <c r="AH199" s="64"/>
      <c r="AI199" s="64"/>
      <c r="AJ199" s="64"/>
      <c r="AK199" s="64"/>
      <c r="AL199" s="64"/>
      <c r="AM199" s="64"/>
      <c r="AN199" s="64"/>
      <c r="AO199" s="64"/>
    </row>
    <row r="200" spans="1:41" x14ac:dyDescent="0.3">
      <c r="A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c r="AA200" s="64"/>
      <c r="AB200" s="64"/>
      <c r="AC200" s="64"/>
      <c r="AD200" s="64"/>
      <c r="AE200" s="64"/>
      <c r="AF200" s="64"/>
      <c r="AG200" s="64"/>
      <c r="AH200" s="64"/>
      <c r="AI200" s="64"/>
      <c r="AJ200" s="64"/>
      <c r="AK200" s="64"/>
      <c r="AL200" s="64"/>
      <c r="AM200" s="64"/>
      <c r="AN200" s="64"/>
      <c r="AO200" s="64"/>
    </row>
    <row r="201" spans="1:41" x14ac:dyDescent="0.3">
      <c r="A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c r="AA201" s="64"/>
      <c r="AB201" s="64"/>
      <c r="AC201" s="64"/>
      <c r="AD201" s="64"/>
      <c r="AE201" s="64"/>
      <c r="AF201" s="64"/>
      <c r="AG201" s="64"/>
      <c r="AH201" s="64"/>
      <c r="AI201" s="64"/>
      <c r="AJ201" s="64"/>
      <c r="AK201" s="64"/>
      <c r="AL201" s="64"/>
      <c r="AM201" s="64"/>
      <c r="AN201" s="64"/>
      <c r="AO201" s="64"/>
    </row>
    <row r="202" spans="1:41" x14ac:dyDescent="0.3">
      <c r="A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c r="AA202" s="64"/>
      <c r="AB202" s="64"/>
      <c r="AC202" s="64"/>
      <c r="AD202" s="64"/>
      <c r="AE202" s="64"/>
      <c r="AF202" s="64"/>
      <c r="AG202" s="64"/>
      <c r="AH202" s="64"/>
      <c r="AI202" s="64"/>
      <c r="AJ202" s="64"/>
      <c r="AK202" s="64"/>
      <c r="AL202" s="64"/>
      <c r="AM202" s="64"/>
      <c r="AN202" s="64"/>
      <c r="AO202" s="64"/>
    </row>
    <row r="203" spans="1:41" x14ac:dyDescent="0.3">
      <c r="A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c r="AA203" s="64"/>
      <c r="AB203" s="64"/>
      <c r="AC203" s="64"/>
      <c r="AD203" s="64"/>
      <c r="AE203" s="64"/>
      <c r="AF203" s="64"/>
      <c r="AG203" s="64"/>
      <c r="AH203" s="64"/>
      <c r="AI203" s="64"/>
      <c r="AJ203" s="64"/>
      <c r="AK203" s="64"/>
      <c r="AL203" s="64"/>
      <c r="AM203" s="64"/>
      <c r="AN203" s="64"/>
      <c r="AO203" s="64"/>
    </row>
    <row r="204" spans="1:41" x14ac:dyDescent="0.3">
      <c r="A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c r="AA204" s="64"/>
      <c r="AB204" s="64"/>
      <c r="AC204" s="64"/>
      <c r="AD204" s="64"/>
      <c r="AE204" s="64"/>
      <c r="AF204" s="64"/>
      <c r="AG204" s="64"/>
      <c r="AH204" s="64"/>
      <c r="AI204" s="64"/>
      <c r="AJ204" s="64"/>
      <c r="AK204" s="64"/>
      <c r="AL204" s="64"/>
      <c r="AM204" s="64"/>
      <c r="AN204" s="64"/>
      <c r="AO204" s="64"/>
    </row>
    <row r="205" spans="1:41" x14ac:dyDescent="0.3">
      <c r="A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c r="AA205" s="64"/>
      <c r="AB205" s="64"/>
      <c r="AC205" s="64"/>
      <c r="AD205" s="64"/>
      <c r="AE205" s="64"/>
      <c r="AF205" s="64"/>
      <c r="AG205" s="64"/>
      <c r="AH205" s="64"/>
      <c r="AI205" s="64"/>
      <c r="AJ205" s="64"/>
      <c r="AK205" s="64"/>
      <c r="AL205" s="64"/>
      <c r="AM205" s="64"/>
      <c r="AN205" s="64"/>
      <c r="AO205" s="64"/>
    </row>
    <row r="206" spans="1:41" x14ac:dyDescent="0.3">
      <c r="A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c r="AD206" s="64"/>
      <c r="AE206" s="64"/>
      <c r="AF206" s="64"/>
      <c r="AG206" s="64"/>
      <c r="AH206" s="64"/>
      <c r="AI206" s="64"/>
      <c r="AJ206" s="64"/>
      <c r="AK206" s="64"/>
      <c r="AL206" s="64"/>
      <c r="AM206" s="64"/>
      <c r="AN206" s="64"/>
      <c r="AO206" s="64"/>
    </row>
    <row r="207" spans="1:41" x14ac:dyDescent="0.3">
      <c r="A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c r="AA207" s="64"/>
      <c r="AB207" s="64"/>
      <c r="AC207" s="64"/>
      <c r="AD207" s="64"/>
      <c r="AE207" s="64"/>
      <c r="AF207" s="64"/>
      <c r="AG207" s="64"/>
      <c r="AH207" s="64"/>
      <c r="AI207" s="64"/>
      <c r="AJ207" s="64"/>
      <c r="AK207" s="64"/>
      <c r="AL207" s="64"/>
      <c r="AM207" s="64"/>
      <c r="AN207" s="64"/>
      <c r="AO207" s="64"/>
    </row>
    <row r="208" spans="1:41" x14ac:dyDescent="0.3">
      <c r="A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c r="AA208" s="64"/>
      <c r="AB208" s="64"/>
      <c r="AC208" s="64"/>
      <c r="AD208" s="64"/>
      <c r="AE208" s="64"/>
      <c r="AF208" s="64"/>
      <c r="AG208" s="64"/>
      <c r="AH208" s="64"/>
      <c r="AI208" s="64"/>
      <c r="AJ208" s="64"/>
      <c r="AK208" s="64"/>
      <c r="AL208" s="64"/>
      <c r="AM208" s="64"/>
      <c r="AN208" s="64"/>
      <c r="AO208" s="64"/>
    </row>
    <row r="209" spans="1:41" x14ac:dyDescent="0.3">
      <c r="A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c r="AA209" s="64"/>
      <c r="AB209" s="64"/>
      <c r="AC209" s="64"/>
      <c r="AD209" s="64"/>
      <c r="AE209" s="64"/>
      <c r="AF209" s="64"/>
      <c r="AG209" s="64"/>
      <c r="AH209" s="64"/>
      <c r="AI209" s="64"/>
      <c r="AJ209" s="64"/>
      <c r="AK209" s="64"/>
      <c r="AL209" s="64"/>
      <c r="AM209" s="64"/>
      <c r="AN209" s="64"/>
      <c r="AO209" s="64"/>
    </row>
    <row r="210" spans="1:41" x14ac:dyDescent="0.3">
      <c r="A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row>
    <row r="211" spans="1:41" x14ac:dyDescent="0.3">
      <c r="A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c r="AA211" s="64"/>
      <c r="AB211" s="64"/>
      <c r="AC211" s="64"/>
      <c r="AD211" s="64"/>
      <c r="AE211" s="64"/>
      <c r="AF211" s="64"/>
      <c r="AG211" s="64"/>
      <c r="AH211" s="64"/>
      <c r="AI211" s="64"/>
      <c r="AJ211" s="64"/>
      <c r="AK211" s="64"/>
      <c r="AL211" s="64"/>
      <c r="AM211" s="64"/>
      <c r="AN211" s="64"/>
      <c r="AO211" s="64"/>
    </row>
    <row r="212" spans="1:41" x14ac:dyDescent="0.3">
      <c r="A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c r="AA212" s="64"/>
      <c r="AB212" s="64"/>
      <c r="AC212" s="64"/>
      <c r="AD212" s="64"/>
      <c r="AE212" s="64"/>
      <c r="AF212" s="64"/>
      <c r="AG212" s="64"/>
      <c r="AH212" s="64"/>
      <c r="AI212" s="64"/>
      <c r="AJ212" s="64"/>
      <c r="AK212" s="64"/>
      <c r="AL212" s="64"/>
      <c r="AM212" s="64"/>
      <c r="AN212" s="64"/>
      <c r="AO212" s="64"/>
    </row>
    <row r="213" spans="1:41" x14ac:dyDescent="0.3">
      <c r="A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c r="AA213" s="64"/>
      <c r="AB213" s="64"/>
      <c r="AC213" s="64"/>
      <c r="AD213" s="64"/>
      <c r="AE213" s="64"/>
      <c r="AF213" s="64"/>
      <c r="AG213" s="64"/>
      <c r="AH213" s="64"/>
      <c r="AI213" s="64"/>
      <c r="AJ213" s="64"/>
      <c r="AK213" s="64"/>
      <c r="AL213" s="64"/>
      <c r="AM213" s="64"/>
      <c r="AN213" s="64"/>
      <c r="AO213" s="64"/>
    </row>
    <row r="214" spans="1:41" x14ac:dyDescent="0.3">
      <c r="A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c r="AA214" s="64"/>
      <c r="AB214" s="64"/>
      <c r="AC214" s="64"/>
      <c r="AD214" s="64"/>
      <c r="AE214" s="64"/>
      <c r="AF214" s="64"/>
      <c r="AG214" s="64"/>
      <c r="AH214" s="64"/>
      <c r="AI214" s="64"/>
      <c r="AJ214" s="64"/>
      <c r="AK214" s="64"/>
      <c r="AL214" s="64"/>
      <c r="AM214" s="64"/>
      <c r="AN214" s="64"/>
      <c r="AO214" s="64"/>
    </row>
    <row r="215" spans="1:41" x14ac:dyDescent="0.3">
      <c r="A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c r="AA215" s="64"/>
      <c r="AB215" s="64"/>
      <c r="AC215" s="64"/>
      <c r="AD215" s="64"/>
      <c r="AE215" s="64"/>
      <c r="AF215" s="64"/>
      <c r="AG215" s="64"/>
      <c r="AH215" s="64"/>
      <c r="AI215" s="64"/>
      <c r="AJ215" s="64"/>
      <c r="AK215" s="64"/>
      <c r="AL215" s="64"/>
      <c r="AM215" s="64"/>
      <c r="AN215" s="64"/>
      <c r="AO215" s="64"/>
    </row>
    <row r="216" spans="1:41" x14ac:dyDescent="0.3">
      <c r="A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c r="AA216" s="64"/>
      <c r="AB216" s="64"/>
      <c r="AC216" s="64"/>
      <c r="AD216" s="64"/>
      <c r="AE216" s="64"/>
      <c r="AF216" s="64"/>
      <c r="AG216" s="64"/>
      <c r="AH216" s="64"/>
      <c r="AI216" s="64"/>
      <c r="AJ216" s="64"/>
      <c r="AK216" s="64"/>
      <c r="AL216" s="64"/>
      <c r="AM216" s="64"/>
      <c r="AN216" s="64"/>
      <c r="AO216" s="64"/>
    </row>
    <row r="217" spans="1:41" x14ac:dyDescent="0.3">
      <c r="A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c r="AA217" s="64"/>
      <c r="AB217" s="64"/>
      <c r="AC217" s="64"/>
      <c r="AD217" s="64"/>
      <c r="AE217" s="64"/>
      <c r="AF217" s="64"/>
      <c r="AG217" s="64"/>
      <c r="AH217" s="64"/>
      <c r="AI217" s="64"/>
      <c r="AJ217" s="64"/>
      <c r="AK217" s="64"/>
      <c r="AL217" s="64"/>
      <c r="AM217" s="64"/>
      <c r="AN217" s="64"/>
      <c r="AO217" s="64"/>
    </row>
    <row r="218" spans="1:41" x14ac:dyDescent="0.3">
      <c r="A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c r="AA218" s="64"/>
      <c r="AB218" s="64"/>
      <c r="AC218" s="64"/>
      <c r="AD218" s="64"/>
      <c r="AE218" s="64"/>
      <c r="AF218" s="64"/>
      <c r="AG218" s="64"/>
      <c r="AH218" s="64"/>
      <c r="AI218" s="64"/>
      <c r="AJ218" s="64"/>
      <c r="AK218" s="64"/>
      <c r="AL218" s="64"/>
      <c r="AM218" s="64"/>
      <c r="AN218" s="64"/>
      <c r="AO218" s="64"/>
    </row>
    <row r="219" spans="1:41" x14ac:dyDescent="0.3">
      <c r="A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c r="AA219" s="64"/>
      <c r="AB219" s="64"/>
      <c r="AC219" s="64"/>
      <c r="AD219" s="64"/>
      <c r="AE219" s="64"/>
      <c r="AF219" s="64"/>
      <c r="AG219" s="64"/>
      <c r="AH219" s="64"/>
      <c r="AI219" s="64"/>
      <c r="AJ219" s="64"/>
      <c r="AK219" s="64"/>
      <c r="AL219" s="64"/>
      <c r="AM219" s="64"/>
      <c r="AN219" s="64"/>
      <c r="AO219" s="64"/>
    </row>
    <row r="220" spans="1:41" x14ac:dyDescent="0.3">
      <c r="A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c r="Z220" s="64"/>
      <c r="AA220" s="64"/>
      <c r="AB220" s="64"/>
      <c r="AC220" s="64"/>
      <c r="AD220" s="64"/>
      <c r="AE220" s="64"/>
      <c r="AF220" s="64"/>
      <c r="AG220" s="64"/>
      <c r="AH220" s="64"/>
      <c r="AI220" s="64"/>
      <c r="AJ220" s="64"/>
      <c r="AK220" s="64"/>
      <c r="AL220" s="64"/>
      <c r="AM220" s="64"/>
      <c r="AN220" s="64"/>
      <c r="AO220" s="64"/>
    </row>
    <row r="221" spans="1:41" x14ac:dyDescent="0.3">
      <c r="A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c r="AA221" s="64"/>
      <c r="AB221" s="64"/>
      <c r="AC221" s="64"/>
      <c r="AD221" s="64"/>
      <c r="AE221" s="64"/>
      <c r="AF221" s="64"/>
      <c r="AG221" s="64"/>
      <c r="AH221" s="64"/>
      <c r="AI221" s="64"/>
      <c r="AJ221" s="64"/>
      <c r="AK221" s="64"/>
      <c r="AL221" s="64"/>
      <c r="AM221" s="64"/>
      <c r="AN221" s="64"/>
      <c r="AO221" s="64"/>
    </row>
    <row r="222" spans="1:41" x14ac:dyDescent="0.3">
      <c r="A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c r="AA222" s="64"/>
      <c r="AB222" s="64"/>
      <c r="AC222" s="64"/>
      <c r="AD222" s="64"/>
      <c r="AE222" s="64"/>
      <c r="AF222" s="64"/>
      <c r="AG222" s="64"/>
      <c r="AH222" s="64"/>
      <c r="AI222" s="64"/>
      <c r="AJ222" s="64"/>
      <c r="AK222" s="64"/>
      <c r="AL222" s="64"/>
      <c r="AM222" s="64"/>
      <c r="AN222" s="64"/>
      <c r="AO222" s="64"/>
    </row>
    <row r="223" spans="1:41" x14ac:dyDescent="0.3">
      <c r="A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c r="AA223" s="64"/>
      <c r="AB223" s="64"/>
      <c r="AC223" s="64"/>
      <c r="AD223" s="64"/>
      <c r="AE223" s="64"/>
      <c r="AF223" s="64"/>
      <c r="AG223" s="64"/>
      <c r="AH223" s="64"/>
      <c r="AI223" s="64"/>
      <c r="AJ223" s="64"/>
      <c r="AK223" s="64"/>
      <c r="AL223" s="64"/>
      <c r="AM223" s="64"/>
      <c r="AN223" s="64"/>
      <c r="AO223" s="64"/>
    </row>
    <row r="224" spans="1:41" x14ac:dyDescent="0.3">
      <c r="A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c r="AA224" s="64"/>
      <c r="AB224" s="64"/>
      <c r="AC224" s="64"/>
      <c r="AD224" s="64"/>
      <c r="AE224" s="64"/>
      <c r="AF224" s="64"/>
      <c r="AG224" s="64"/>
      <c r="AH224" s="64"/>
      <c r="AI224" s="64"/>
      <c r="AJ224" s="64"/>
      <c r="AK224" s="64"/>
      <c r="AL224" s="64"/>
      <c r="AM224" s="64"/>
      <c r="AN224" s="64"/>
      <c r="AO224" s="64"/>
    </row>
    <row r="225" spans="1:41" x14ac:dyDescent="0.3">
      <c r="A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c r="AA225" s="64"/>
      <c r="AB225" s="64"/>
      <c r="AC225" s="64"/>
      <c r="AD225" s="64"/>
      <c r="AE225" s="64"/>
      <c r="AF225" s="64"/>
      <c r="AG225" s="64"/>
      <c r="AH225" s="64"/>
      <c r="AI225" s="64"/>
      <c r="AJ225" s="64"/>
      <c r="AK225" s="64"/>
      <c r="AL225" s="64"/>
      <c r="AM225" s="64"/>
      <c r="AN225" s="64"/>
      <c r="AO225" s="64"/>
    </row>
    <row r="226" spans="1:41" x14ac:dyDescent="0.3">
      <c r="A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c r="AD226" s="64"/>
      <c r="AE226" s="64"/>
      <c r="AF226" s="64"/>
      <c r="AG226" s="64"/>
      <c r="AH226" s="64"/>
      <c r="AI226" s="64"/>
      <c r="AJ226" s="64"/>
      <c r="AK226" s="64"/>
      <c r="AL226" s="64"/>
      <c r="AM226" s="64"/>
      <c r="AN226" s="64"/>
      <c r="AO226" s="64"/>
    </row>
    <row r="227" spans="1:41" x14ac:dyDescent="0.3">
      <c r="A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c r="AD227" s="64"/>
      <c r="AE227" s="64"/>
      <c r="AF227" s="64"/>
      <c r="AG227" s="64"/>
      <c r="AH227" s="64"/>
      <c r="AI227" s="64"/>
      <c r="AJ227" s="64"/>
      <c r="AK227" s="64"/>
      <c r="AL227" s="64"/>
      <c r="AM227" s="64"/>
      <c r="AN227" s="64"/>
      <c r="AO227" s="64"/>
    </row>
    <row r="228" spans="1:41" x14ac:dyDescent="0.3">
      <c r="A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E228" s="64"/>
      <c r="AF228" s="64"/>
      <c r="AG228" s="64"/>
      <c r="AH228" s="64"/>
      <c r="AI228" s="64"/>
      <c r="AJ228" s="64"/>
      <c r="AK228" s="64"/>
      <c r="AL228" s="64"/>
      <c r="AM228" s="64"/>
      <c r="AN228" s="64"/>
      <c r="AO228" s="64"/>
    </row>
    <row r="229" spans="1:41" x14ac:dyDescent="0.3">
      <c r="A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c r="AA229" s="64"/>
      <c r="AB229" s="64"/>
      <c r="AC229" s="64"/>
      <c r="AD229" s="64"/>
      <c r="AE229" s="64"/>
      <c r="AF229" s="64"/>
      <c r="AG229" s="64"/>
      <c r="AH229" s="64"/>
      <c r="AI229" s="64"/>
      <c r="AJ229" s="64"/>
      <c r="AK229" s="64"/>
      <c r="AL229" s="64"/>
      <c r="AM229" s="64"/>
      <c r="AN229" s="64"/>
      <c r="AO229" s="64"/>
    </row>
    <row r="230" spans="1:41" x14ac:dyDescent="0.3">
      <c r="A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c r="AA230" s="64"/>
      <c r="AB230" s="64"/>
      <c r="AC230" s="64"/>
      <c r="AD230" s="64"/>
      <c r="AE230" s="64"/>
      <c r="AF230" s="64"/>
      <c r="AG230" s="64"/>
      <c r="AH230" s="64"/>
      <c r="AI230" s="64"/>
      <c r="AJ230" s="64"/>
      <c r="AK230" s="64"/>
      <c r="AL230" s="64"/>
      <c r="AM230" s="64"/>
      <c r="AN230" s="64"/>
      <c r="AO230" s="64"/>
    </row>
    <row r="231" spans="1:41" x14ac:dyDescent="0.3">
      <c r="A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c r="AA231" s="64"/>
      <c r="AB231" s="64"/>
      <c r="AC231" s="64"/>
      <c r="AD231" s="64"/>
      <c r="AE231" s="64"/>
      <c r="AF231" s="64"/>
      <c r="AG231" s="64"/>
      <c r="AH231" s="64"/>
      <c r="AI231" s="64"/>
      <c r="AJ231" s="64"/>
      <c r="AK231" s="64"/>
      <c r="AL231" s="64"/>
      <c r="AM231" s="64"/>
      <c r="AN231" s="64"/>
      <c r="AO231" s="64"/>
    </row>
    <row r="232" spans="1:41" x14ac:dyDescent="0.3">
      <c r="A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c r="AA232" s="64"/>
      <c r="AB232" s="64"/>
      <c r="AC232" s="64"/>
      <c r="AD232" s="64"/>
      <c r="AE232" s="64"/>
      <c r="AF232" s="64"/>
      <c r="AG232" s="64"/>
      <c r="AH232" s="64"/>
      <c r="AI232" s="64"/>
      <c r="AJ232" s="64"/>
      <c r="AK232" s="64"/>
      <c r="AL232" s="64"/>
      <c r="AM232" s="64"/>
      <c r="AN232" s="64"/>
      <c r="AO232" s="64"/>
    </row>
    <row r="233" spans="1:41" x14ac:dyDescent="0.3">
      <c r="A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c r="AA233" s="64"/>
      <c r="AB233" s="64"/>
      <c r="AC233" s="64"/>
      <c r="AD233" s="64"/>
      <c r="AE233" s="64"/>
      <c r="AF233" s="64"/>
      <c r="AG233" s="64"/>
      <c r="AH233" s="64"/>
      <c r="AI233" s="64"/>
      <c r="AJ233" s="64"/>
      <c r="AK233" s="64"/>
      <c r="AL233" s="64"/>
      <c r="AM233" s="64"/>
      <c r="AN233" s="64"/>
      <c r="AO233" s="64"/>
    </row>
    <row r="234" spans="1:41" x14ac:dyDescent="0.3">
      <c r="A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c r="AA234" s="64"/>
      <c r="AB234" s="64"/>
      <c r="AC234" s="64"/>
      <c r="AD234" s="64"/>
      <c r="AE234" s="64"/>
      <c r="AF234" s="64"/>
      <c r="AG234" s="64"/>
      <c r="AH234" s="64"/>
      <c r="AI234" s="64"/>
      <c r="AJ234" s="64"/>
      <c r="AK234" s="64"/>
      <c r="AL234" s="64"/>
      <c r="AM234" s="64"/>
      <c r="AN234" s="64"/>
      <c r="AO234" s="64"/>
    </row>
    <row r="235" spans="1:41" x14ac:dyDescent="0.3">
      <c r="A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c r="AA235" s="64"/>
      <c r="AB235" s="64"/>
      <c r="AC235" s="64"/>
      <c r="AD235" s="64"/>
      <c r="AE235" s="64"/>
      <c r="AF235" s="64"/>
      <c r="AG235" s="64"/>
      <c r="AH235" s="64"/>
      <c r="AI235" s="64"/>
      <c r="AJ235" s="64"/>
      <c r="AK235" s="64"/>
      <c r="AL235" s="64"/>
      <c r="AM235" s="64"/>
      <c r="AN235" s="64"/>
      <c r="AO235" s="64"/>
    </row>
    <row r="236" spans="1:41" x14ac:dyDescent="0.3">
      <c r="A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c r="AA236" s="64"/>
      <c r="AB236" s="64"/>
      <c r="AC236" s="64"/>
      <c r="AD236" s="64"/>
      <c r="AE236" s="64"/>
      <c r="AF236" s="64"/>
      <c r="AG236" s="64"/>
      <c r="AH236" s="64"/>
      <c r="AI236" s="64"/>
      <c r="AJ236" s="64"/>
      <c r="AK236" s="64"/>
      <c r="AL236" s="64"/>
      <c r="AM236" s="64"/>
      <c r="AN236" s="64"/>
      <c r="AO236" s="64"/>
    </row>
    <row r="237" spans="1:41" x14ac:dyDescent="0.3">
      <c r="A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c r="AA237" s="64"/>
      <c r="AB237" s="64"/>
      <c r="AC237" s="64"/>
      <c r="AD237" s="64"/>
      <c r="AE237" s="64"/>
      <c r="AF237" s="64"/>
      <c r="AG237" s="64"/>
      <c r="AH237" s="64"/>
      <c r="AI237" s="64"/>
      <c r="AJ237" s="64"/>
      <c r="AK237" s="64"/>
      <c r="AL237" s="64"/>
      <c r="AM237" s="64"/>
      <c r="AN237" s="64"/>
      <c r="AO237" s="64"/>
    </row>
    <row r="238" spans="1:41" x14ac:dyDescent="0.3">
      <c r="A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c r="AA238" s="64"/>
      <c r="AB238" s="64"/>
      <c r="AC238" s="64"/>
      <c r="AD238" s="64"/>
      <c r="AE238" s="64"/>
      <c r="AF238" s="64"/>
      <c r="AG238" s="64"/>
      <c r="AH238" s="64"/>
      <c r="AI238" s="64"/>
      <c r="AJ238" s="64"/>
      <c r="AK238" s="64"/>
      <c r="AL238" s="64"/>
      <c r="AM238" s="64"/>
      <c r="AN238" s="64"/>
      <c r="AO238" s="64"/>
    </row>
    <row r="239" spans="1:41" x14ac:dyDescent="0.3">
      <c r="A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c r="AA239" s="64"/>
      <c r="AB239" s="64"/>
      <c r="AC239" s="64"/>
      <c r="AD239" s="64"/>
      <c r="AE239" s="64"/>
      <c r="AF239" s="64"/>
      <c r="AG239" s="64"/>
      <c r="AH239" s="64"/>
      <c r="AI239" s="64"/>
      <c r="AJ239" s="64"/>
      <c r="AK239" s="64"/>
      <c r="AL239" s="64"/>
      <c r="AM239" s="64"/>
      <c r="AN239" s="64"/>
      <c r="AO239" s="64"/>
    </row>
    <row r="240" spans="1:41" x14ac:dyDescent="0.3">
      <c r="A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c r="AA240" s="64"/>
      <c r="AB240" s="64"/>
      <c r="AC240" s="64"/>
      <c r="AD240" s="64"/>
      <c r="AE240" s="64"/>
      <c r="AF240" s="64"/>
      <c r="AG240" s="64"/>
      <c r="AH240" s="64"/>
      <c r="AI240" s="64"/>
      <c r="AJ240" s="64"/>
      <c r="AK240" s="64"/>
      <c r="AL240" s="64"/>
      <c r="AM240" s="64"/>
      <c r="AN240" s="64"/>
      <c r="AO240" s="64"/>
    </row>
    <row r="241" spans="1:41" x14ac:dyDescent="0.3">
      <c r="A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c r="AA241" s="64"/>
      <c r="AB241" s="64"/>
      <c r="AC241" s="64"/>
      <c r="AD241" s="64"/>
      <c r="AE241" s="64"/>
      <c r="AF241" s="64"/>
      <c r="AG241" s="64"/>
      <c r="AH241" s="64"/>
      <c r="AI241" s="64"/>
      <c r="AJ241" s="64"/>
      <c r="AK241" s="64"/>
      <c r="AL241" s="64"/>
      <c r="AM241" s="64"/>
      <c r="AN241" s="64"/>
      <c r="AO241" s="64"/>
    </row>
    <row r="242" spans="1:41" x14ac:dyDescent="0.3">
      <c r="A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c r="AA242" s="64"/>
      <c r="AB242" s="64"/>
      <c r="AC242" s="64"/>
      <c r="AD242" s="64"/>
      <c r="AE242" s="64"/>
      <c r="AF242" s="64"/>
      <c r="AG242" s="64"/>
      <c r="AH242" s="64"/>
      <c r="AI242" s="64"/>
      <c r="AJ242" s="64"/>
      <c r="AK242" s="64"/>
      <c r="AL242" s="64"/>
      <c r="AM242" s="64"/>
      <c r="AN242" s="64"/>
      <c r="AO242" s="64"/>
    </row>
    <row r="243" spans="1:41" x14ac:dyDescent="0.3">
      <c r="A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c r="AA243" s="64"/>
      <c r="AB243" s="64"/>
      <c r="AC243" s="64"/>
      <c r="AD243" s="64"/>
      <c r="AE243" s="64"/>
      <c r="AF243" s="64"/>
      <c r="AG243" s="64"/>
      <c r="AH243" s="64"/>
      <c r="AI243" s="64"/>
      <c r="AJ243" s="64"/>
      <c r="AK243" s="64"/>
      <c r="AL243" s="64"/>
      <c r="AM243" s="64"/>
      <c r="AN243" s="64"/>
      <c r="AO243" s="64"/>
    </row>
    <row r="244" spans="1:41" x14ac:dyDescent="0.3">
      <c r="A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c r="AA244" s="64"/>
      <c r="AB244" s="64"/>
      <c r="AC244" s="64"/>
      <c r="AD244" s="64"/>
      <c r="AE244" s="64"/>
      <c r="AF244" s="64"/>
      <c r="AG244" s="64"/>
      <c r="AH244" s="64"/>
      <c r="AI244" s="64"/>
      <c r="AJ244" s="64"/>
      <c r="AK244" s="64"/>
      <c r="AL244" s="64"/>
      <c r="AM244" s="64"/>
      <c r="AN244" s="64"/>
      <c r="AO244" s="64"/>
    </row>
    <row r="245" spans="1:41" x14ac:dyDescent="0.3">
      <c r="A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c r="AD245" s="64"/>
      <c r="AE245" s="64"/>
      <c r="AF245" s="64"/>
      <c r="AG245" s="64"/>
      <c r="AH245" s="64"/>
      <c r="AI245" s="64"/>
      <c r="AJ245" s="64"/>
      <c r="AK245" s="64"/>
      <c r="AL245" s="64"/>
      <c r="AM245" s="64"/>
      <c r="AN245" s="64"/>
      <c r="AO245" s="64"/>
    </row>
    <row r="246" spans="1:41" x14ac:dyDescent="0.3">
      <c r="A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c r="AA246" s="64"/>
      <c r="AB246" s="64"/>
      <c r="AC246" s="64"/>
      <c r="AD246" s="64"/>
      <c r="AE246" s="64"/>
      <c r="AF246" s="64"/>
      <c r="AG246" s="64"/>
      <c r="AH246" s="64"/>
      <c r="AI246" s="64"/>
      <c r="AJ246" s="64"/>
      <c r="AK246" s="64"/>
      <c r="AL246" s="64"/>
      <c r="AM246" s="64"/>
      <c r="AN246" s="64"/>
      <c r="AO246" s="64"/>
    </row>
    <row r="247" spans="1:41" x14ac:dyDescent="0.3">
      <c r="A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c r="AA247" s="64"/>
      <c r="AB247" s="64"/>
      <c r="AC247" s="64"/>
      <c r="AD247" s="64"/>
      <c r="AE247" s="64"/>
      <c r="AF247" s="64"/>
      <c r="AG247" s="64"/>
      <c r="AH247" s="64"/>
      <c r="AI247" s="64"/>
      <c r="AJ247" s="64"/>
      <c r="AK247" s="64"/>
      <c r="AL247" s="64"/>
      <c r="AM247" s="64"/>
      <c r="AN247" s="64"/>
      <c r="AO247" s="64"/>
    </row>
    <row r="248" spans="1:41" x14ac:dyDescent="0.3">
      <c r="A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c r="AA248" s="64"/>
      <c r="AB248" s="64"/>
      <c r="AC248" s="64"/>
      <c r="AD248" s="64"/>
      <c r="AE248" s="64"/>
      <c r="AF248" s="64"/>
      <c r="AG248" s="64"/>
      <c r="AH248" s="64"/>
      <c r="AI248" s="64"/>
      <c r="AJ248" s="64"/>
      <c r="AK248" s="64"/>
      <c r="AL248" s="64"/>
      <c r="AM248" s="64"/>
      <c r="AN248" s="64"/>
      <c r="AO248" s="64"/>
    </row>
    <row r="249" spans="1:41" x14ac:dyDescent="0.3">
      <c r="A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c r="AA249" s="64"/>
      <c r="AB249" s="64"/>
      <c r="AC249" s="64"/>
      <c r="AD249" s="64"/>
      <c r="AE249" s="64"/>
      <c r="AF249" s="64"/>
      <c r="AG249" s="64"/>
      <c r="AH249" s="64"/>
      <c r="AI249" s="64"/>
      <c r="AJ249" s="64"/>
      <c r="AK249" s="64"/>
      <c r="AL249" s="64"/>
      <c r="AM249" s="64"/>
      <c r="AN249" s="64"/>
      <c r="AO249" s="64"/>
    </row>
    <row r="250" spans="1:41" x14ac:dyDescent="0.3">
      <c r="A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c r="AA250" s="64"/>
      <c r="AB250" s="64"/>
      <c r="AC250" s="64"/>
      <c r="AD250" s="64"/>
      <c r="AE250" s="64"/>
      <c r="AF250" s="64"/>
      <c r="AG250" s="64"/>
      <c r="AH250" s="64"/>
      <c r="AI250" s="64"/>
      <c r="AJ250" s="64"/>
      <c r="AK250" s="64"/>
      <c r="AL250" s="64"/>
      <c r="AM250" s="64"/>
      <c r="AN250" s="64"/>
      <c r="AO250" s="64"/>
    </row>
    <row r="251" spans="1:41" x14ac:dyDescent="0.3">
      <c r="A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c r="AA251" s="64"/>
      <c r="AB251" s="64"/>
      <c r="AC251" s="64"/>
      <c r="AD251" s="64"/>
      <c r="AE251" s="64"/>
      <c r="AF251" s="64"/>
      <c r="AG251" s="64"/>
      <c r="AH251" s="64"/>
      <c r="AI251" s="64"/>
      <c r="AJ251" s="64"/>
      <c r="AK251" s="64"/>
      <c r="AL251" s="64"/>
      <c r="AM251" s="64"/>
      <c r="AN251" s="64"/>
      <c r="AO251" s="64"/>
    </row>
    <row r="252" spans="1:41" x14ac:dyDescent="0.3">
      <c r="A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c r="AA252" s="64"/>
      <c r="AB252" s="64"/>
      <c r="AC252" s="64"/>
      <c r="AD252" s="64"/>
      <c r="AE252" s="64"/>
      <c r="AF252" s="64"/>
      <c r="AG252" s="64"/>
      <c r="AH252" s="64"/>
      <c r="AI252" s="64"/>
      <c r="AJ252" s="64"/>
      <c r="AK252" s="64"/>
      <c r="AL252" s="64"/>
      <c r="AM252" s="64"/>
      <c r="AN252" s="64"/>
      <c r="AO252" s="64"/>
    </row>
    <row r="253" spans="1:41" x14ac:dyDescent="0.3">
      <c r="A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c r="AA253" s="64"/>
      <c r="AB253" s="64"/>
      <c r="AC253" s="64"/>
      <c r="AD253" s="64"/>
      <c r="AE253" s="64"/>
      <c r="AF253" s="64"/>
      <c r="AG253" s="64"/>
      <c r="AH253" s="64"/>
      <c r="AI253" s="64"/>
      <c r="AJ253" s="64"/>
      <c r="AK253" s="64"/>
      <c r="AL253" s="64"/>
      <c r="AM253" s="64"/>
      <c r="AN253" s="64"/>
      <c r="AO253" s="64"/>
    </row>
    <row r="254" spans="1:41" x14ac:dyDescent="0.3">
      <c r="A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c r="AA254" s="64"/>
      <c r="AB254" s="64"/>
      <c r="AC254" s="64"/>
      <c r="AD254" s="64"/>
      <c r="AE254" s="64"/>
      <c r="AF254" s="64"/>
      <c r="AG254" s="64"/>
      <c r="AH254" s="64"/>
      <c r="AI254" s="64"/>
      <c r="AJ254" s="64"/>
      <c r="AK254" s="64"/>
      <c r="AL254" s="64"/>
      <c r="AM254" s="64"/>
      <c r="AN254" s="64"/>
      <c r="AO254" s="64"/>
    </row>
    <row r="255" spans="1:41" x14ac:dyDescent="0.3">
      <c r="A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c r="AA255" s="64"/>
      <c r="AB255" s="64"/>
      <c r="AC255" s="64"/>
      <c r="AD255" s="64"/>
      <c r="AE255" s="64"/>
      <c r="AF255" s="64"/>
      <c r="AG255" s="64"/>
      <c r="AH255" s="64"/>
      <c r="AI255" s="64"/>
      <c r="AJ255" s="64"/>
      <c r="AK255" s="64"/>
      <c r="AL255" s="64"/>
      <c r="AM255" s="64"/>
      <c r="AN255" s="64"/>
      <c r="AO255" s="64"/>
    </row>
    <row r="256" spans="1:41" x14ac:dyDescent="0.3">
      <c r="A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c r="AA256" s="64"/>
      <c r="AB256" s="64"/>
      <c r="AC256" s="64"/>
      <c r="AD256" s="64"/>
      <c r="AE256" s="64"/>
      <c r="AF256" s="64"/>
      <c r="AG256" s="64"/>
      <c r="AH256" s="64"/>
      <c r="AI256" s="64"/>
      <c r="AJ256" s="64"/>
      <c r="AK256" s="64"/>
      <c r="AL256" s="64"/>
      <c r="AM256" s="64"/>
      <c r="AN256" s="64"/>
      <c r="AO256" s="64"/>
    </row>
    <row r="257" spans="1:41" x14ac:dyDescent="0.3">
      <c r="A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c r="AA257" s="64"/>
      <c r="AB257" s="64"/>
      <c r="AC257" s="64"/>
      <c r="AD257" s="64"/>
      <c r="AE257" s="64"/>
      <c r="AF257" s="64"/>
      <c r="AG257" s="64"/>
      <c r="AH257" s="64"/>
      <c r="AI257" s="64"/>
      <c r="AJ257" s="64"/>
      <c r="AK257" s="64"/>
      <c r="AL257" s="64"/>
      <c r="AM257" s="64"/>
      <c r="AN257" s="64"/>
      <c r="AO257" s="64"/>
    </row>
    <row r="258" spans="1:41" x14ac:dyDescent="0.3">
      <c r="A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c r="AA258" s="64"/>
      <c r="AB258" s="64"/>
      <c r="AC258" s="64"/>
      <c r="AD258" s="64"/>
      <c r="AE258" s="64"/>
      <c r="AF258" s="64"/>
      <c r="AG258" s="64"/>
      <c r="AH258" s="64"/>
      <c r="AI258" s="64"/>
      <c r="AJ258" s="64"/>
      <c r="AK258" s="64"/>
      <c r="AL258" s="64"/>
      <c r="AM258" s="64"/>
      <c r="AN258" s="64"/>
      <c r="AO258" s="64"/>
    </row>
    <row r="259" spans="1:41" x14ac:dyDescent="0.3">
      <c r="A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c r="AA259" s="64"/>
      <c r="AB259" s="64"/>
      <c r="AC259" s="64"/>
      <c r="AD259" s="64"/>
      <c r="AE259" s="64"/>
      <c r="AF259" s="64"/>
      <c r="AG259" s="64"/>
      <c r="AH259" s="64"/>
      <c r="AI259" s="64"/>
      <c r="AJ259" s="64"/>
      <c r="AK259" s="64"/>
      <c r="AL259" s="64"/>
      <c r="AM259" s="64"/>
      <c r="AN259" s="64"/>
      <c r="AO259" s="64"/>
    </row>
    <row r="260" spans="1:41" x14ac:dyDescent="0.3">
      <c r="A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c r="AA260" s="64"/>
      <c r="AB260" s="64"/>
      <c r="AC260" s="64"/>
      <c r="AD260" s="64"/>
      <c r="AE260" s="64"/>
      <c r="AF260" s="64"/>
      <c r="AG260" s="64"/>
      <c r="AH260" s="64"/>
      <c r="AI260" s="64"/>
      <c r="AJ260" s="64"/>
      <c r="AK260" s="64"/>
      <c r="AL260" s="64"/>
      <c r="AM260" s="64"/>
      <c r="AN260" s="64"/>
      <c r="AO260" s="64"/>
    </row>
    <row r="261" spans="1:41" x14ac:dyDescent="0.3">
      <c r="A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c r="AA261" s="64"/>
      <c r="AB261" s="64"/>
      <c r="AC261" s="64"/>
      <c r="AD261" s="64"/>
      <c r="AE261" s="64"/>
      <c r="AF261" s="64"/>
      <c r="AG261" s="64"/>
      <c r="AH261" s="64"/>
      <c r="AI261" s="64"/>
      <c r="AJ261" s="64"/>
      <c r="AK261" s="64"/>
      <c r="AL261" s="64"/>
      <c r="AM261" s="64"/>
      <c r="AN261" s="64"/>
      <c r="AO261" s="64"/>
    </row>
    <row r="262" spans="1:41" x14ac:dyDescent="0.3">
      <c r="A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c r="AA262" s="64"/>
      <c r="AB262" s="64"/>
      <c r="AC262" s="64"/>
      <c r="AD262" s="64"/>
      <c r="AE262" s="64"/>
      <c r="AF262" s="64"/>
      <c r="AG262" s="64"/>
      <c r="AH262" s="64"/>
      <c r="AI262" s="64"/>
      <c r="AJ262" s="64"/>
      <c r="AK262" s="64"/>
      <c r="AL262" s="64"/>
      <c r="AM262" s="64"/>
      <c r="AN262" s="64"/>
      <c r="AO262" s="64"/>
    </row>
    <row r="263" spans="1:41" x14ac:dyDescent="0.3">
      <c r="A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c r="AA263" s="64"/>
      <c r="AB263" s="64"/>
      <c r="AC263" s="64"/>
      <c r="AD263" s="64"/>
      <c r="AE263" s="64"/>
      <c r="AF263" s="64"/>
      <c r="AG263" s="64"/>
      <c r="AH263" s="64"/>
      <c r="AI263" s="64"/>
      <c r="AJ263" s="64"/>
      <c r="AK263" s="64"/>
      <c r="AL263" s="64"/>
      <c r="AM263" s="64"/>
      <c r="AN263" s="64"/>
      <c r="AO263" s="64"/>
    </row>
    <row r="264" spans="1:41" x14ac:dyDescent="0.3">
      <c r="A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c r="AA264" s="64"/>
      <c r="AB264" s="64"/>
      <c r="AC264" s="64"/>
      <c r="AD264" s="64"/>
      <c r="AE264" s="64"/>
      <c r="AF264" s="64"/>
      <c r="AG264" s="64"/>
      <c r="AH264" s="64"/>
      <c r="AI264" s="64"/>
      <c r="AJ264" s="64"/>
      <c r="AK264" s="64"/>
      <c r="AL264" s="64"/>
      <c r="AM264" s="64"/>
      <c r="AN264" s="64"/>
      <c r="AO264" s="64"/>
    </row>
    <row r="265" spans="1:41" x14ac:dyDescent="0.3">
      <c r="A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c r="AA265" s="64"/>
      <c r="AB265" s="64"/>
      <c r="AC265" s="64"/>
      <c r="AD265" s="64"/>
      <c r="AE265" s="64"/>
      <c r="AF265" s="64"/>
      <c r="AG265" s="64"/>
      <c r="AH265" s="64"/>
      <c r="AI265" s="64"/>
      <c r="AJ265" s="64"/>
      <c r="AK265" s="64"/>
      <c r="AL265" s="64"/>
      <c r="AM265" s="64"/>
      <c r="AN265" s="64"/>
      <c r="AO265" s="64"/>
    </row>
    <row r="266" spans="1:41" x14ac:dyDescent="0.3">
      <c r="A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c r="AA266" s="64"/>
      <c r="AB266" s="64"/>
      <c r="AC266" s="64"/>
      <c r="AD266" s="64"/>
      <c r="AE266" s="64"/>
      <c r="AF266" s="64"/>
      <c r="AG266" s="64"/>
      <c r="AH266" s="64"/>
      <c r="AI266" s="64"/>
      <c r="AJ266" s="64"/>
      <c r="AK266" s="64"/>
      <c r="AL266" s="64"/>
      <c r="AM266" s="64"/>
      <c r="AN266" s="64"/>
      <c r="AO266" s="64"/>
    </row>
    <row r="267" spans="1:41" x14ac:dyDescent="0.3">
      <c r="A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c r="AA267" s="64"/>
      <c r="AB267" s="64"/>
      <c r="AC267" s="64"/>
      <c r="AD267" s="64"/>
      <c r="AE267" s="64"/>
      <c r="AF267" s="64"/>
      <c r="AG267" s="64"/>
      <c r="AH267" s="64"/>
      <c r="AI267" s="64"/>
      <c r="AJ267" s="64"/>
      <c r="AK267" s="64"/>
      <c r="AL267" s="64"/>
      <c r="AM267" s="64"/>
      <c r="AN267" s="64"/>
      <c r="AO267" s="64"/>
    </row>
    <row r="268" spans="1:41" x14ac:dyDescent="0.3">
      <c r="A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c r="AA268" s="64"/>
      <c r="AB268" s="64"/>
      <c r="AC268" s="64"/>
      <c r="AD268" s="64"/>
      <c r="AE268" s="64"/>
      <c r="AF268" s="64"/>
      <c r="AG268" s="64"/>
      <c r="AH268" s="64"/>
      <c r="AI268" s="64"/>
      <c r="AJ268" s="64"/>
      <c r="AK268" s="64"/>
      <c r="AL268" s="64"/>
      <c r="AM268" s="64"/>
      <c r="AN268" s="64"/>
      <c r="AO268" s="64"/>
    </row>
    <row r="269" spans="1:41" x14ac:dyDescent="0.3">
      <c r="A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c r="AA269" s="64"/>
      <c r="AB269" s="64"/>
      <c r="AC269" s="64"/>
      <c r="AD269" s="64"/>
      <c r="AE269" s="64"/>
      <c r="AF269" s="64"/>
      <c r="AG269" s="64"/>
      <c r="AH269" s="64"/>
      <c r="AI269" s="64"/>
      <c r="AJ269" s="64"/>
      <c r="AK269" s="64"/>
      <c r="AL269" s="64"/>
      <c r="AM269" s="64"/>
      <c r="AN269" s="64"/>
      <c r="AO269" s="64"/>
    </row>
    <row r="270" spans="1:41" x14ac:dyDescent="0.3">
      <c r="A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c r="AA270" s="64"/>
      <c r="AB270" s="64"/>
      <c r="AC270" s="64"/>
      <c r="AD270" s="64"/>
      <c r="AE270" s="64"/>
      <c r="AF270" s="64"/>
      <c r="AG270" s="64"/>
      <c r="AH270" s="64"/>
      <c r="AI270" s="64"/>
      <c r="AJ270" s="64"/>
      <c r="AK270" s="64"/>
      <c r="AL270" s="64"/>
      <c r="AM270" s="64"/>
      <c r="AN270" s="64"/>
      <c r="AO270" s="64"/>
    </row>
    <row r="271" spans="1:41" x14ac:dyDescent="0.3">
      <c r="A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c r="AA271" s="64"/>
      <c r="AB271" s="64"/>
      <c r="AC271" s="64"/>
      <c r="AD271" s="64"/>
      <c r="AE271" s="64"/>
      <c r="AF271" s="64"/>
      <c r="AG271" s="64"/>
      <c r="AH271" s="64"/>
      <c r="AI271" s="64"/>
      <c r="AJ271" s="64"/>
      <c r="AK271" s="64"/>
      <c r="AL271" s="64"/>
      <c r="AM271" s="64"/>
      <c r="AN271" s="64"/>
      <c r="AO271" s="64"/>
    </row>
    <row r="272" spans="1:41" x14ac:dyDescent="0.3">
      <c r="A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c r="AA272" s="64"/>
      <c r="AB272" s="64"/>
      <c r="AC272" s="64"/>
      <c r="AD272" s="64"/>
      <c r="AE272" s="64"/>
      <c r="AF272" s="64"/>
      <c r="AG272" s="64"/>
      <c r="AH272" s="64"/>
      <c r="AI272" s="64"/>
      <c r="AJ272" s="64"/>
      <c r="AK272" s="64"/>
      <c r="AL272" s="64"/>
      <c r="AM272" s="64"/>
      <c r="AN272" s="64"/>
      <c r="AO272" s="64"/>
    </row>
    <row r="273" spans="1:41" x14ac:dyDescent="0.3">
      <c r="A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c r="AA273" s="64"/>
      <c r="AB273" s="64"/>
      <c r="AC273" s="64"/>
      <c r="AD273" s="64"/>
      <c r="AE273" s="64"/>
      <c r="AF273" s="64"/>
      <c r="AG273" s="64"/>
      <c r="AH273" s="64"/>
      <c r="AI273" s="64"/>
      <c r="AJ273" s="64"/>
      <c r="AK273" s="64"/>
      <c r="AL273" s="64"/>
      <c r="AM273" s="64"/>
      <c r="AN273" s="64"/>
      <c r="AO273" s="64"/>
    </row>
    <row r="274" spans="1:41" x14ac:dyDescent="0.3">
      <c r="A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c r="AA274" s="64"/>
      <c r="AB274" s="64"/>
      <c r="AC274" s="64"/>
      <c r="AD274" s="64"/>
      <c r="AE274" s="64"/>
      <c r="AF274" s="64"/>
      <c r="AG274" s="64"/>
      <c r="AH274" s="64"/>
      <c r="AI274" s="64"/>
      <c r="AJ274" s="64"/>
      <c r="AK274" s="64"/>
      <c r="AL274" s="64"/>
      <c r="AM274" s="64"/>
      <c r="AN274" s="64"/>
      <c r="AO274" s="64"/>
    </row>
    <row r="275" spans="1:41" x14ac:dyDescent="0.3">
      <c r="A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c r="AA275" s="64"/>
      <c r="AB275" s="64"/>
      <c r="AC275" s="64"/>
      <c r="AD275" s="64"/>
      <c r="AE275" s="64"/>
      <c r="AF275" s="64"/>
      <c r="AG275" s="64"/>
      <c r="AH275" s="64"/>
      <c r="AI275" s="64"/>
      <c r="AJ275" s="64"/>
      <c r="AK275" s="64"/>
      <c r="AL275" s="64"/>
      <c r="AM275" s="64"/>
      <c r="AN275" s="64"/>
      <c r="AO275" s="64"/>
    </row>
    <row r="276" spans="1:41" x14ac:dyDescent="0.3">
      <c r="A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c r="AA276" s="64"/>
      <c r="AB276" s="64"/>
      <c r="AC276" s="64"/>
      <c r="AD276" s="64"/>
      <c r="AE276" s="64"/>
      <c r="AF276" s="64"/>
      <c r="AG276" s="64"/>
      <c r="AH276" s="64"/>
      <c r="AI276" s="64"/>
      <c r="AJ276" s="64"/>
      <c r="AK276" s="64"/>
      <c r="AL276" s="64"/>
      <c r="AM276" s="64"/>
      <c r="AN276" s="64"/>
      <c r="AO276" s="64"/>
    </row>
    <row r="277" spans="1:41" x14ac:dyDescent="0.3">
      <c r="A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c r="AA277" s="64"/>
      <c r="AB277" s="64"/>
      <c r="AC277" s="64"/>
      <c r="AD277" s="64"/>
      <c r="AE277" s="64"/>
      <c r="AF277" s="64"/>
      <c r="AG277" s="64"/>
      <c r="AH277" s="64"/>
      <c r="AI277" s="64"/>
      <c r="AJ277" s="64"/>
      <c r="AK277" s="64"/>
      <c r="AL277" s="64"/>
      <c r="AM277" s="64"/>
      <c r="AN277" s="64"/>
      <c r="AO277" s="64"/>
    </row>
    <row r="278" spans="1:41" x14ac:dyDescent="0.3">
      <c r="A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c r="AA278" s="64"/>
      <c r="AB278" s="64"/>
      <c r="AC278" s="64"/>
      <c r="AD278" s="64"/>
      <c r="AE278" s="64"/>
      <c r="AF278" s="64"/>
      <c r="AG278" s="64"/>
      <c r="AH278" s="64"/>
      <c r="AI278" s="64"/>
      <c r="AJ278" s="64"/>
      <c r="AK278" s="64"/>
      <c r="AL278" s="64"/>
      <c r="AM278" s="64"/>
      <c r="AN278" s="64"/>
      <c r="AO278" s="64"/>
    </row>
    <row r="279" spans="1:41" x14ac:dyDescent="0.3">
      <c r="A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c r="AA279" s="64"/>
      <c r="AB279" s="64"/>
      <c r="AC279" s="64"/>
      <c r="AD279" s="64"/>
      <c r="AE279" s="64"/>
      <c r="AF279" s="64"/>
      <c r="AG279" s="64"/>
      <c r="AH279" s="64"/>
      <c r="AI279" s="64"/>
      <c r="AJ279" s="64"/>
      <c r="AK279" s="64"/>
      <c r="AL279" s="64"/>
      <c r="AM279" s="64"/>
      <c r="AN279" s="64"/>
      <c r="AO279" s="64"/>
    </row>
    <row r="280" spans="1:41" x14ac:dyDescent="0.3">
      <c r="A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c r="AA280" s="64"/>
      <c r="AB280" s="64"/>
      <c r="AC280" s="64"/>
      <c r="AD280" s="64"/>
      <c r="AE280" s="64"/>
      <c r="AF280" s="64"/>
      <c r="AG280" s="64"/>
      <c r="AH280" s="64"/>
      <c r="AI280" s="64"/>
      <c r="AJ280" s="64"/>
      <c r="AK280" s="64"/>
      <c r="AL280" s="64"/>
      <c r="AM280" s="64"/>
      <c r="AN280" s="64"/>
      <c r="AO280" s="64"/>
    </row>
    <row r="281" spans="1:41" x14ac:dyDescent="0.3">
      <c r="A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c r="AA281" s="64"/>
      <c r="AB281" s="64"/>
      <c r="AC281" s="64"/>
      <c r="AD281" s="64"/>
      <c r="AE281" s="64"/>
      <c r="AF281" s="64"/>
      <c r="AG281" s="64"/>
      <c r="AH281" s="64"/>
      <c r="AI281" s="64"/>
      <c r="AJ281" s="64"/>
      <c r="AK281" s="64"/>
      <c r="AL281" s="64"/>
      <c r="AM281" s="64"/>
      <c r="AN281" s="64"/>
      <c r="AO281" s="64"/>
    </row>
    <row r="282" spans="1:41" x14ac:dyDescent="0.3">
      <c r="A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c r="AA282" s="64"/>
      <c r="AB282" s="64"/>
      <c r="AC282" s="64"/>
      <c r="AD282" s="64"/>
      <c r="AE282" s="64"/>
      <c r="AF282" s="64"/>
      <c r="AG282" s="64"/>
      <c r="AH282" s="64"/>
      <c r="AI282" s="64"/>
      <c r="AJ282" s="64"/>
      <c r="AK282" s="64"/>
      <c r="AL282" s="64"/>
      <c r="AM282" s="64"/>
      <c r="AN282" s="64"/>
      <c r="AO282" s="64"/>
    </row>
    <row r="283" spans="1:41" x14ac:dyDescent="0.3">
      <c r="A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c r="AA283" s="64"/>
      <c r="AB283" s="64"/>
      <c r="AC283" s="64"/>
      <c r="AD283" s="64"/>
      <c r="AE283" s="64"/>
      <c r="AF283" s="64"/>
      <c r="AG283" s="64"/>
      <c r="AH283" s="64"/>
      <c r="AI283" s="64"/>
      <c r="AJ283" s="64"/>
      <c r="AK283" s="64"/>
      <c r="AL283" s="64"/>
      <c r="AM283" s="64"/>
      <c r="AN283" s="64"/>
      <c r="AO283" s="64"/>
    </row>
    <row r="284" spans="1:41" x14ac:dyDescent="0.3">
      <c r="A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c r="AA284" s="64"/>
      <c r="AB284" s="64"/>
      <c r="AC284" s="64"/>
      <c r="AD284" s="64"/>
      <c r="AE284" s="64"/>
      <c r="AF284" s="64"/>
      <c r="AG284" s="64"/>
      <c r="AH284" s="64"/>
      <c r="AI284" s="64"/>
      <c r="AJ284" s="64"/>
      <c r="AK284" s="64"/>
      <c r="AL284" s="64"/>
      <c r="AM284" s="64"/>
      <c r="AN284" s="64"/>
      <c r="AO284" s="64"/>
    </row>
    <row r="285" spans="1:41" x14ac:dyDescent="0.3">
      <c r="A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c r="AA285" s="64"/>
      <c r="AB285" s="64"/>
      <c r="AC285" s="64"/>
      <c r="AD285" s="64"/>
      <c r="AE285" s="64"/>
      <c r="AF285" s="64"/>
      <c r="AG285" s="64"/>
      <c r="AH285" s="64"/>
      <c r="AI285" s="64"/>
      <c r="AJ285" s="64"/>
      <c r="AK285" s="64"/>
      <c r="AL285" s="64"/>
      <c r="AM285" s="64"/>
      <c r="AN285" s="64"/>
      <c r="AO285" s="64"/>
    </row>
    <row r="286" spans="1:41" x14ac:dyDescent="0.3">
      <c r="A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c r="AA286" s="64"/>
      <c r="AB286" s="64"/>
      <c r="AC286" s="64"/>
      <c r="AD286" s="64"/>
      <c r="AE286" s="64"/>
      <c r="AF286" s="64"/>
      <c r="AG286" s="64"/>
      <c r="AH286" s="64"/>
      <c r="AI286" s="64"/>
      <c r="AJ286" s="64"/>
      <c r="AK286" s="64"/>
      <c r="AL286" s="64"/>
      <c r="AM286" s="64"/>
      <c r="AN286" s="64"/>
      <c r="AO286" s="64"/>
    </row>
    <row r="287" spans="1:41" x14ac:dyDescent="0.3">
      <c r="A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c r="AA287" s="64"/>
      <c r="AB287" s="64"/>
      <c r="AC287" s="64"/>
      <c r="AD287" s="64"/>
      <c r="AE287" s="64"/>
      <c r="AF287" s="64"/>
      <c r="AG287" s="64"/>
      <c r="AH287" s="64"/>
      <c r="AI287" s="64"/>
      <c r="AJ287" s="64"/>
      <c r="AK287" s="64"/>
      <c r="AL287" s="64"/>
      <c r="AM287" s="64"/>
      <c r="AN287" s="64"/>
      <c r="AO287" s="64"/>
    </row>
    <row r="288" spans="1:41" x14ac:dyDescent="0.3">
      <c r="A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c r="AA288" s="64"/>
      <c r="AB288" s="64"/>
      <c r="AC288" s="64"/>
      <c r="AD288" s="64"/>
      <c r="AE288" s="64"/>
      <c r="AF288" s="64"/>
      <c r="AG288" s="64"/>
      <c r="AH288" s="64"/>
      <c r="AI288" s="64"/>
      <c r="AJ288" s="64"/>
      <c r="AK288" s="64"/>
      <c r="AL288" s="64"/>
      <c r="AM288" s="64"/>
      <c r="AN288" s="64"/>
      <c r="AO288" s="64"/>
    </row>
    <row r="289" spans="1:41" x14ac:dyDescent="0.3">
      <c r="A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c r="AA289" s="64"/>
      <c r="AB289" s="64"/>
      <c r="AC289" s="64"/>
      <c r="AD289" s="64"/>
      <c r="AE289" s="64"/>
      <c r="AF289" s="64"/>
      <c r="AG289" s="64"/>
      <c r="AH289" s="64"/>
      <c r="AI289" s="64"/>
      <c r="AJ289" s="64"/>
      <c r="AK289" s="64"/>
      <c r="AL289" s="64"/>
      <c r="AM289" s="64"/>
      <c r="AN289" s="64"/>
      <c r="AO289" s="64"/>
    </row>
    <row r="290" spans="1:41" x14ac:dyDescent="0.3">
      <c r="A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c r="AA290" s="64"/>
      <c r="AB290" s="64"/>
      <c r="AC290" s="64"/>
      <c r="AD290" s="64"/>
      <c r="AE290" s="64"/>
      <c r="AF290" s="64"/>
      <c r="AG290" s="64"/>
      <c r="AH290" s="64"/>
      <c r="AI290" s="64"/>
      <c r="AJ290" s="64"/>
      <c r="AK290" s="64"/>
      <c r="AL290" s="64"/>
      <c r="AM290" s="64"/>
      <c r="AN290" s="64"/>
      <c r="AO290" s="64"/>
    </row>
    <row r="291" spans="1:41" x14ac:dyDescent="0.3">
      <c r="A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c r="AA291" s="64"/>
      <c r="AB291" s="64"/>
      <c r="AC291" s="64"/>
      <c r="AD291" s="64"/>
      <c r="AE291" s="64"/>
      <c r="AF291" s="64"/>
      <c r="AG291" s="64"/>
      <c r="AH291" s="64"/>
      <c r="AI291" s="64"/>
      <c r="AJ291" s="64"/>
      <c r="AK291" s="64"/>
      <c r="AL291" s="64"/>
      <c r="AM291" s="64"/>
      <c r="AN291" s="64"/>
      <c r="AO291" s="64"/>
    </row>
    <row r="292" spans="1:41" x14ac:dyDescent="0.3">
      <c r="A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c r="AA292" s="64"/>
      <c r="AB292" s="64"/>
      <c r="AC292" s="64"/>
      <c r="AD292" s="64"/>
      <c r="AE292" s="64"/>
      <c r="AF292" s="64"/>
      <c r="AG292" s="64"/>
      <c r="AH292" s="64"/>
      <c r="AI292" s="64"/>
      <c r="AJ292" s="64"/>
      <c r="AK292" s="64"/>
      <c r="AL292" s="64"/>
      <c r="AM292" s="64"/>
      <c r="AN292" s="64"/>
      <c r="AO292" s="64"/>
    </row>
    <row r="293" spans="1:41" x14ac:dyDescent="0.3">
      <c r="A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c r="AA293" s="64"/>
      <c r="AB293" s="64"/>
      <c r="AC293" s="64"/>
      <c r="AD293" s="64"/>
      <c r="AE293" s="64"/>
      <c r="AF293" s="64"/>
      <c r="AG293" s="64"/>
      <c r="AH293" s="64"/>
      <c r="AI293" s="64"/>
      <c r="AJ293" s="64"/>
      <c r="AK293" s="64"/>
      <c r="AL293" s="64"/>
      <c r="AM293" s="64"/>
      <c r="AN293" s="64"/>
      <c r="AO293" s="64"/>
    </row>
    <row r="294" spans="1:41" x14ac:dyDescent="0.3">
      <c r="A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c r="AA294" s="64"/>
      <c r="AB294" s="64"/>
      <c r="AC294" s="64"/>
      <c r="AD294" s="64"/>
      <c r="AE294" s="64"/>
      <c r="AF294" s="64"/>
      <c r="AG294" s="64"/>
      <c r="AH294" s="64"/>
      <c r="AI294" s="64"/>
      <c r="AJ294" s="64"/>
      <c r="AK294" s="64"/>
      <c r="AL294" s="64"/>
      <c r="AM294" s="64"/>
      <c r="AN294" s="64"/>
      <c r="AO294" s="64"/>
    </row>
    <row r="295" spans="1:41" x14ac:dyDescent="0.3">
      <c r="A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c r="AA295" s="64"/>
      <c r="AB295" s="64"/>
      <c r="AC295" s="64"/>
      <c r="AD295" s="64"/>
      <c r="AE295" s="64"/>
      <c r="AF295" s="64"/>
      <c r="AG295" s="64"/>
      <c r="AH295" s="64"/>
      <c r="AI295" s="64"/>
      <c r="AJ295" s="64"/>
      <c r="AK295" s="64"/>
      <c r="AL295" s="64"/>
      <c r="AM295" s="64"/>
      <c r="AN295" s="64"/>
      <c r="AO295" s="64"/>
    </row>
    <row r="296" spans="1:41" x14ac:dyDescent="0.3">
      <c r="A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c r="AA296" s="64"/>
      <c r="AB296" s="64"/>
      <c r="AC296" s="64"/>
      <c r="AD296" s="64"/>
      <c r="AE296" s="64"/>
      <c r="AF296" s="64"/>
      <c r="AG296" s="64"/>
      <c r="AH296" s="64"/>
      <c r="AI296" s="64"/>
      <c r="AJ296" s="64"/>
      <c r="AK296" s="64"/>
      <c r="AL296" s="64"/>
      <c r="AM296" s="64"/>
      <c r="AN296" s="64"/>
      <c r="AO296" s="64"/>
    </row>
    <row r="297" spans="1:41" x14ac:dyDescent="0.3">
      <c r="A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c r="AA297" s="64"/>
      <c r="AB297" s="64"/>
      <c r="AC297" s="64"/>
      <c r="AD297" s="64"/>
      <c r="AE297" s="64"/>
      <c r="AF297" s="64"/>
      <c r="AG297" s="64"/>
      <c r="AH297" s="64"/>
      <c r="AI297" s="64"/>
      <c r="AJ297" s="64"/>
      <c r="AK297" s="64"/>
      <c r="AL297" s="64"/>
      <c r="AM297" s="64"/>
      <c r="AN297" s="64"/>
      <c r="AO297" s="64"/>
    </row>
    <row r="298" spans="1:41" x14ac:dyDescent="0.3">
      <c r="A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c r="AA298" s="64"/>
      <c r="AB298" s="64"/>
      <c r="AC298" s="64"/>
      <c r="AD298" s="64"/>
      <c r="AE298" s="64"/>
      <c r="AF298" s="64"/>
      <c r="AG298" s="64"/>
      <c r="AH298" s="64"/>
      <c r="AI298" s="64"/>
      <c r="AJ298" s="64"/>
      <c r="AK298" s="64"/>
      <c r="AL298" s="64"/>
      <c r="AM298" s="64"/>
      <c r="AN298" s="64"/>
      <c r="AO298" s="64"/>
    </row>
    <row r="299" spans="1:41" x14ac:dyDescent="0.3">
      <c r="A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c r="AA299" s="64"/>
      <c r="AB299" s="64"/>
      <c r="AC299" s="64"/>
      <c r="AD299" s="64"/>
      <c r="AE299" s="64"/>
      <c r="AF299" s="64"/>
      <c r="AG299" s="64"/>
      <c r="AH299" s="64"/>
      <c r="AI299" s="64"/>
      <c r="AJ299" s="64"/>
      <c r="AK299" s="64"/>
      <c r="AL299" s="64"/>
      <c r="AM299" s="64"/>
      <c r="AN299" s="64"/>
      <c r="AO299" s="64"/>
    </row>
    <row r="300" spans="1:41" x14ac:dyDescent="0.3">
      <c r="A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c r="AA300" s="64"/>
      <c r="AB300" s="64"/>
      <c r="AC300" s="64"/>
      <c r="AD300" s="64"/>
      <c r="AE300" s="64"/>
      <c r="AF300" s="64"/>
      <c r="AG300" s="64"/>
      <c r="AH300" s="64"/>
      <c r="AI300" s="64"/>
      <c r="AJ300" s="64"/>
      <c r="AK300" s="64"/>
      <c r="AL300" s="64"/>
      <c r="AM300" s="64"/>
      <c r="AN300" s="64"/>
      <c r="AO300" s="64"/>
    </row>
    <row r="301" spans="1:41" x14ac:dyDescent="0.3">
      <c r="A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c r="AA301" s="64"/>
      <c r="AB301" s="64"/>
      <c r="AC301" s="64"/>
      <c r="AD301" s="64"/>
      <c r="AE301" s="64"/>
      <c r="AF301" s="64"/>
      <c r="AG301" s="64"/>
      <c r="AH301" s="64"/>
      <c r="AI301" s="64"/>
      <c r="AJ301" s="64"/>
      <c r="AK301" s="64"/>
      <c r="AL301" s="64"/>
      <c r="AM301" s="64"/>
      <c r="AN301" s="64"/>
      <c r="AO301" s="64"/>
    </row>
    <row r="302" spans="1:41" x14ac:dyDescent="0.3">
      <c r="A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c r="AA302" s="64"/>
      <c r="AB302" s="64"/>
      <c r="AC302" s="64"/>
      <c r="AD302" s="64"/>
      <c r="AE302" s="64"/>
      <c r="AF302" s="64"/>
      <c r="AG302" s="64"/>
      <c r="AH302" s="64"/>
      <c r="AI302" s="64"/>
      <c r="AJ302" s="64"/>
      <c r="AK302" s="64"/>
      <c r="AL302" s="64"/>
      <c r="AM302" s="64"/>
      <c r="AN302" s="64"/>
      <c r="AO302" s="64"/>
    </row>
    <row r="303" spans="1:41" x14ac:dyDescent="0.3">
      <c r="A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c r="AA303" s="64"/>
      <c r="AB303" s="64"/>
      <c r="AC303" s="64"/>
      <c r="AD303" s="64"/>
      <c r="AE303" s="64"/>
      <c r="AF303" s="64"/>
      <c r="AG303" s="64"/>
      <c r="AH303" s="64"/>
      <c r="AI303" s="64"/>
      <c r="AJ303" s="64"/>
      <c r="AK303" s="64"/>
      <c r="AL303" s="64"/>
      <c r="AM303" s="64"/>
      <c r="AN303" s="64"/>
      <c r="AO303" s="64"/>
    </row>
    <row r="304" spans="1:41" x14ac:dyDescent="0.3">
      <c r="A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c r="AA304" s="64"/>
      <c r="AB304" s="64"/>
      <c r="AC304" s="64"/>
      <c r="AD304" s="64"/>
      <c r="AE304" s="64"/>
      <c r="AF304" s="64"/>
      <c r="AG304" s="64"/>
      <c r="AH304" s="64"/>
      <c r="AI304" s="64"/>
      <c r="AJ304" s="64"/>
      <c r="AK304" s="64"/>
      <c r="AL304" s="64"/>
      <c r="AM304" s="64"/>
      <c r="AN304" s="64"/>
      <c r="AO304" s="64"/>
    </row>
    <row r="305" spans="1:41" x14ac:dyDescent="0.3">
      <c r="A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c r="AA305" s="64"/>
      <c r="AB305" s="64"/>
      <c r="AC305" s="64"/>
      <c r="AD305" s="64"/>
      <c r="AE305" s="64"/>
      <c r="AF305" s="64"/>
      <c r="AG305" s="64"/>
      <c r="AH305" s="64"/>
      <c r="AI305" s="64"/>
      <c r="AJ305" s="64"/>
      <c r="AK305" s="64"/>
      <c r="AL305" s="64"/>
      <c r="AM305" s="64"/>
      <c r="AN305" s="64"/>
      <c r="AO305" s="64"/>
    </row>
    <row r="306" spans="1:41" x14ac:dyDescent="0.3">
      <c r="A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c r="AA306" s="64"/>
      <c r="AB306" s="64"/>
      <c r="AC306" s="64"/>
      <c r="AD306" s="64"/>
      <c r="AE306" s="64"/>
      <c r="AF306" s="64"/>
      <c r="AG306" s="64"/>
      <c r="AH306" s="64"/>
      <c r="AI306" s="64"/>
      <c r="AJ306" s="64"/>
      <c r="AK306" s="64"/>
      <c r="AL306" s="64"/>
      <c r="AM306" s="64"/>
      <c r="AN306" s="64"/>
      <c r="AO306" s="64"/>
    </row>
    <row r="307" spans="1:41" x14ac:dyDescent="0.3">
      <c r="A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c r="AA307" s="64"/>
      <c r="AB307" s="64"/>
      <c r="AC307" s="64"/>
      <c r="AD307" s="64"/>
      <c r="AE307" s="64"/>
      <c r="AF307" s="64"/>
      <c r="AG307" s="64"/>
      <c r="AH307" s="64"/>
      <c r="AI307" s="64"/>
      <c r="AJ307" s="64"/>
      <c r="AK307" s="64"/>
      <c r="AL307" s="64"/>
      <c r="AM307" s="64"/>
      <c r="AN307" s="64"/>
      <c r="AO307" s="64"/>
    </row>
    <row r="308" spans="1:41" x14ac:dyDescent="0.3">
      <c r="A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c r="AA308" s="64"/>
      <c r="AB308" s="64"/>
      <c r="AC308" s="64"/>
      <c r="AD308" s="64"/>
      <c r="AE308" s="64"/>
      <c r="AF308" s="64"/>
      <c r="AG308" s="64"/>
      <c r="AH308" s="64"/>
      <c r="AI308" s="64"/>
      <c r="AJ308" s="64"/>
      <c r="AK308" s="64"/>
      <c r="AL308" s="64"/>
      <c r="AM308" s="64"/>
      <c r="AN308" s="64"/>
      <c r="AO308" s="64"/>
    </row>
    <row r="309" spans="1:41" x14ac:dyDescent="0.3">
      <c r="A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c r="AA309" s="64"/>
      <c r="AB309" s="64"/>
      <c r="AC309" s="64"/>
      <c r="AD309" s="64"/>
      <c r="AE309" s="64"/>
      <c r="AF309" s="64"/>
      <c r="AG309" s="64"/>
      <c r="AH309" s="64"/>
      <c r="AI309" s="64"/>
      <c r="AJ309" s="64"/>
      <c r="AK309" s="64"/>
      <c r="AL309" s="64"/>
      <c r="AM309" s="64"/>
      <c r="AN309" s="64"/>
      <c r="AO309" s="64"/>
    </row>
    <row r="310" spans="1:41" x14ac:dyDescent="0.3">
      <c r="A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c r="AA310" s="64"/>
      <c r="AB310" s="64"/>
      <c r="AC310" s="64"/>
      <c r="AD310" s="64"/>
      <c r="AE310" s="64"/>
      <c r="AF310" s="64"/>
      <c r="AG310" s="64"/>
      <c r="AH310" s="64"/>
      <c r="AI310" s="64"/>
      <c r="AJ310" s="64"/>
      <c r="AK310" s="64"/>
      <c r="AL310" s="64"/>
      <c r="AM310" s="64"/>
      <c r="AN310" s="64"/>
      <c r="AO310" s="64"/>
    </row>
    <row r="311" spans="1:41" x14ac:dyDescent="0.3">
      <c r="A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c r="AA311" s="64"/>
      <c r="AB311" s="64"/>
      <c r="AC311" s="64"/>
      <c r="AD311" s="64"/>
      <c r="AE311" s="64"/>
      <c r="AF311" s="64"/>
      <c r="AG311" s="64"/>
      <c r="AH311" s="64"/>
      <c r="AI311" s="64"/>
      <c r="AJ311" s="64"/>
      <c r="AK311" s="64"/>
      <c r="AL311" s="64"/>
      <c r="AM311" s="64"/>
      <c r="AN311" s="64"/>
      <c r="AO311" s="64"/>
    </row>
    <row r="312" spans="1:41" x14ac:dyDescent="0.3">
      <c r="A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c r="AA312" s="64"/>
      <c r="AB312" s="64"/>
      <c r="AC312" s="64"/>
      <c r="AD312" s="64"/>
      <c r="AE312" s="64"/>
      <c r="AF312" s="64"/>
      <c r="AG312" s="64"/>
      <c r="AH312" s="64"/>
      <c r="AI312" s="64"/>
      <c r="AJ312" s="64"/>
      <c r="AK312" s="64"/>
      <c r="AL312" s="64"/>
      <c r="AM312" s="64"/>
      <c r="AN312" s="64"/>
      <c r="AO312" s="64"/>
    </row>
    <row r="313" spans="1:41" x14ac:dyDescent="0.3">
      <c r="A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c r="AA313" s="64"/>
      <c r="AB313" s="64"/>
      <c r="AC313" s="64"/>
      <c r="AD313" s="64"/>
      <c r="AE313" s="64"/>
      <c r="AF313" s="64"/>
      <c r="AG313" s="64"/>
      <c r="AH313" s="64"/>
      <c r="AI313" s="64"/>
      <c r="AJ313" s="64"/>
      <c r="AK313" s="64"/>
      <c r="AL313" s="64"/>
      <c r="AM313" s="64"/>
      <c r="AN313" s="64"/>
      <c r="AO313" s="64"/>
    </row>
    <row r="314" spans="1:41" x14ac:dyDescent="0.3">
      <c r="A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c r="AA314" s="64"/>
      <c r="AB314" s="64"/>
      <c r="AC314" s="64"/>
      <c r="AD314" s="64"/>
      <c r="AE314" s="64"/>
      <c r="AF314" s="64"/>
      <c r="AG314" s="64"/>
      <c r="AH314" s="64"/>
      <c r="AI314" s="64"/>
      <c r="AJ314" s="64"/>
      <c r="AK314" s="64"/>
      <c r="AL314" s="64"/>
      <c r="AM314" s="64"/>
      <c r="AN314" s="64"/>
      <c r="AO314" s="64"/>
    </row>
    <row r="315" spans="1:41" x14ac:dyDescent="0.3">
      <c r="A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c r="AA315" s="64"/>
      <c r="AB315" s="64"/>
      <c r="AC315" s="64"/>
      <c r="AD315" s="64"/>
      <c r="AE315" s="64"/>
      <c r="AF315" s="64"/>
      <c r="AG315" s="64"/>
      <c r="AH315" s="64"/>
      <c r="AI315" s="64"/>
      <c r="AJ315" s="64"/>
      <c r="AK315" s="64"/>
      <c r="AL315" s="64"/>
      <c r="AM315" s="64"/>
      <c r="AN315" s="64"/>
      <c r="AO315" s="64"/>
    </row>
    <row r="316" spans="1:41" x14ac:dyDescent="0.3">
      <c r="A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c r="AA316" s="64"/>
      <c r="AB316" s="64"/>
      <c r="AC316" s="64"/>
      <c r="AD316" s="64"/>
      <c r="AE316" s="64"/>
      <c r="AF316" s="64"/>
      <c r="AG316" s="64"/>
      <c r="AH316" s="64"/>
      <c r="AI316" s="64"/>
      <c r="AJ316" s="64"/>
      <c r="AK316" s="64"/>
      <c r="AL316" s="64"/>
      <c r="AM316" s="64"/>
      <c r="AN316" s="64"/>
      <c r="AO316" s="64"/>
    </row>
    <row r="317" spans="1:41" x14ac:dyDescent="0.3">
      <c r="A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c r="AA317" s="64"/>
      <c r="AB317" s="64"/>
      <c r="AC317" s="64"/>
      <c r="AD317" s="64"/>
      <c r="AE317" s="64"/>
      <c r="AF317" s="64"/>
      <c r="AG317" s="64"/>
      <c r="AH317" s="64"/>
      <c r="AI317" s="64"/>
      <c r="AJ317" s="64"/>
      <c r="AK317" s="64"/>
      <c r="AL317" s="64"/>
      <c r="AM317" s="64"/>
      <c r="AN317" s="64"/>
      <c r="AO317" s="64"/>
    </row>
    <row r="318" spans="1:41" x14ac:dyDescent="0.3">
      <c r="A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c r="AA318" s="64"/>
      <c r="AB318" s="64"/>
      <c r="AC318" s="64"/>
      <c r="AD318" s="64"/>
      <c r="AE318" s="64"/>
      <c r="AF318" s="64"/>
      <c r="AG318" s="64"/>
      <c r="AH318" s="64"/>
      <c r="AI318" s="64"/>
      <c r="AJ318" s="64"/>
      <c r="AK318" s="64"/>
      <c r="AL318" s="64"/>
      <c r="AM318" s="64"/>
      <c r="AN318" s="64"/>
      <c r="AO318" s="64"/>
    </row>
    <row r="319" spans="1:41" x14ac:dyDescent="0.3">
      <c r="A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c r="AA319" s="64"/>
      <c r="AB319" s="64"/>
      <c r="AC319" s="64"/>
      <c r="AD319" s="64"/>
      <c r="AE319" s="64"/>
      <c r="AF319" s="64"/>
      <c r="AG319" s="64"/>
      <c r="AH319" s="64"/>
      <c r="AI319" s="64"/>
      <c r="AJ319" s="64"/>
      <c r="AK319" s="64"/>
      <c r="AL319" s="64"/>
      <c r="AM319" s="64"/>
      <c r="AN319" s="64"/>
      <c r="AO319" s="64"/>
    </row>
    <row r="320" spans="1:41" x14ac:dyDescent="0.3">
      <c r="A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c r="AA320" s="64"/>
      <c r="AB320" s="64"/>
      <c r="AC320" s="64"/>
      <c r="AD320" s="64"/>
      <c r="AE320" s="64"/>
      <c r="AF320" s="64"/>
      <c r="AG320" s="64"/>
      <c r="AH320" s="64"/>
      <c r="AI320" s="64"/>
      <c r="AJ320" s="64"/>
      <c r="AK320" s="64"/>
      <c r="AL320" s="64"/>
      <c r="AM320" s="64"/>
      <c r="AN320" s="64"/>
      <c r="AO320" s="64"/>
    </row>
    <row r="321" spans="1:41" x14ac:dyDescent="0.3">
      <c r="A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c r="AA321" s="64"/>
      <c r="AB321" s="64"/>
      <c r="AC321" s="64"/>
      <c r="AD321" s="64"/>
      <c r="AE321" s="64"/>
      <c r="AF321" s="64"/>
      <c r="AG321" s="64"/>
      <c r="AH321" s="64"/>
      <c r="AI321" s="64"/>
      <c r="AJ321" s="64"/>
      <c r="AK321" s="64"/>
      <c r="AL321" s="64"/>
      <c r="AM321" s="64"/>
      <c r="AN321" s="64"/>
      <c r="AO321" s="64"/>
    </row>
    <row r="322" spans="1:41" x14ac:dyDescent="0.3">
      <c r="A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c r="AA322" s="64"/>
      <c r="AB322" s="64"/>
      <c r="AC322" s="64"/>
      <c r="AD322" s="64"/>
      <c r="AE322" s="64"/>
      <c r="AF322" s="64"/>
      <c r="AG322" s="64"/>
      <c r="AH322" s="64"/>
      <c r="AI322" s="64"/>
      <c r="AJ322" s="64"/>
      <c r="AK322" s="64"/>
      <c r="AL322" s="64"/>
      <c r="AM322" s="64"/>
      <c r="AN322" s="64"/>
      <c r="AO322" s="64"/>
    </row>
    <row r="323" spans="1:41" x14ac:dyDescent="0.3">
      <c r="A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c r="AA323" s="64"/>
      <c r="AB323" s="64"/>
      <c r="AC323" s="64"/>
      <c r="AD323" s="64"/>
      <c r="AE323" s="64"/>
      <c r="AF323" s="64"/>
      <c r="AG323" s="64"/>
      <c r="AH323" s="64"/>
      <c r="AI323" s="64"/>
      <c r="AJ323" s="64"/>
      <c r="AK323" s="64"/>
      <c r="AL323" s="64"/>
      <c r="AM323" s="64"/>
      <c r="AN323" s="64"/>
      <c r="AO323" s="64"/>
    </row>
    <row r="324" spans="1:41" x14ac:dyDescent="0.3">
      <c r="A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c r="AA324" s="64"/>
      <c r="AB324" s="64"/>
      <c r="AC324" s="64"/>
      <c r="AD324" s="64"/>
      <c r="AE324" s="64"/>
      <c r="AF324" s="64"/>
      <c r="AG324" s="64"/>
      <c r="AH324" s="64"/>
      <c r="AI324" s="64"/>
      <c r="AJ324" s="64"/>
      <c r="AK324" s="64"/>
      <c r="AL324" s="64"/>
      <c r="AM324" s="64"/>
      <c r="AN324" s="64"/>
      <c r="AO324" s="64"/>
    </row>
    <row r="325" spans="1:41" x14ac:dyDescent="0.3">
      <c r="A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c r="AA325" s="64"/>
      <c r="AB325" s="64"/>
      <c r="AC325" s="64"/>
      <c r="AD325" s="64"/>
      <c r="AE325" s="64"/>
      <c r="AF325" s="64"/>
      <c r="AG325" s="64"/>
      <c r="AH325" s="64"/>
      <c r="AI325" s="64"/>
      <c r="AJ325" s="64"/>
      <c r="AK325" s="64"/>
      <c r="AL325" s="64"/>
      <c r="AM325" s="64"/>
      <c r="AN325" s="64"/>
      <c r="AO325" s="64"/>
    </row>
    <row r="326" spans="1:41" x14ac:dyDescent="0.3">
      <c r="A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c r="AA326" s="64"/>
      <c r="AB326" s="64"/>
      <c r="AC326" s="64"/>
      <c r="AD326" s="64"/>
      <c r="AE326" s="64"/>
      <c r="AF326" s="64"/>
      <c r="AG326" s="64"/>
      <c r="AH326" s="64"/>
      <c r="AI326" s="64"/>
      <c r="AJ326" s="64"/>
      <c r="AK326" s="64"/>
      <c r="AL326" s="64"/>
      <c r="AM326" s="64"/>
      <c r="AN326" s="64"/>
      <c r="AO326" s="64"/>
    </row>
    <row r="327" spans="1:41" x14ac:dyDescent="0.3">
      <c r="A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c r="AA327" s="64"/>
      <c r="AB327" s="64"/>
      <c r="AC327" s="64"/>
      <c r="AD327" s="64"/>
      <c r="AE327" s="64"/>
      <c r="AF327" s="64"/>
      <c r="AG327" s="64"/>
      <c r="AH327" s="64"/>
      <c r="AI327" s="64"/>
      <c r="AJ327" s="64"/>
      <c r="AK327" s="64"/>
      <c r="AL327" s="64"/>
      <c r="AM327" s="64"/>
      <c r="AN327" s="64"/>
      <c r="AO327" s="64"/>
    </row>
    <row r="328" spans="1:41" x14ac:dyDescent="0.3">
      <c r="A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c r="AA328" s="64"/>
      <c r="AB328" s="64"/>
      <c r="AC328" s="64"/>
      <c r="AD328" s="64"/>
      <c r="AE328" s="64"/>
      <c r="AF328" s="64"/>
      <c r="AG328" s="64"/>
      <c r="AH328" s="64"/>
      <c r="AI328" s="64"/>
      <c r="AJ328" s="64"/>
      <c r="AK328" s="64"/>
      <c r="AL328" s="64"/>
      <c r="AM328" s="64"/>
      <c r="AN328" s="64"/>
      <c r="AO328" s="64"/>
    </row>
    <row r="329" spans="1:41" x14ac:dyDescent="0.3">
      <c r="A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c r="AA329" s="64"/>
      <c r="AB329" s="64"/>
      <c r="AC329" s="64"/>
      <c r="AD329" s="64"/>
      <c r="AE329" s="64"/>
      <c r="AF329" s="64"/>
      <c r="AG329" s="64"/>
      <c r="AH329" s="64"/>
      <c r="AI329" s="64"/>
      <c r="AJ329" s="64"/>
      <c r="AK329" s="64"/>
      <c r="AL329" s="64"/>
      <c r="AM329" s="64"/>
      <c r="AN329" s="64"/>
      <c r="AO329" s="64"/>
    </row>
    <row r="330" spans="1:41" x14ac:dyDescent="0.3">
      <c r="A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c r="AA330" s="64"/>
      <c r="AB330" s="64"/>
      <c r="AC330" s="64"/>
      <c r="AD330" s="64"/>
      <c r="AE330" s="64"/>
      <c r="AF330" s="64"/>
      <c r="AG330" s="64"/>
      <c r="AH330" s="64"/>
      <c r="AI330" s="64"/>
      <c r="AJ330" s="64"/>
      <c r="AK330" s="64"/>
      <c r="AL330" s="64"/>
      <c r="AM330" s="64"/>
      <c r="AN330" s="64"/>
      <c r="AO330" s="64"/>
    </row>
    <row r="331" spans="1:41" x14ac:dyDescent="0.3">
      <c r="A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c r="AA331" s="64"/>
      <c r="AB331" s="64"/>
      <c r="AC331" s="64"/>
      <c r="AD331" s="64"/>
      <c r="AE331" s="64"/>
      <c r="AF331" s="64"/>
      <c r="AG331" s="64"/>
      <c r="AH331" s="64"/>
      <c r="AI331" s="64"/>
      <c r="AJ331" s="64"/>
      <c r="AK331" s="64"/>
      <c r="AL331" s="64"/>
      <c r="AM331" s="64"/>
      <c r="AN331" s="64"/>
      <c r="AO331" s="64"/>
    </row>
    <row r="332" spans="1:41" x14ac:dyDescent="0.3">
      <c r="A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c r="AA332" s="64"/>
      <c r="AB332" s="64"/>
      <c r="AC332" s="64"/>
      <c r="AD332" s="64"/>
      <c r="AE332" s="64"/>
      <c r="AF332" s="64"/>
      <c r="AG332" s="64"/>
      <c r="AH332" s="64"/>
      <c r="AI332" s="64"/>
      <c r="AJ332" s="64"/>
      <c r="AK332" s="64"/>
      <c r="AL332" s="64"/>
      <c r="AM332" s="64"/>
      <c r="AN332" s="64"/>
      <c r="AO332" s="64"/>
    </row>
    <row r="333" spans="1:41" x14ac:dyDescent="0.3">
      <c r="A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c r="AA333" s="64"/>
      <c r="AB333" s="64"/>
      <c r="AC333" s="64"/>
      <c r="AD333" s="64"/>
      <c r="AE333" s="64"/>
      <c r="AF333" s="64"/>
      <c r="AG333" s="64"/>
      <c r="AH333" s="64"/>
      <c r="AI333" s="64"/>
      <c r="AJ333" s="64"/>
      <c r="AK333" s="64"/>
      <c r="AL333" s="64"/>
      <c r="AM333" s="64"/>
      <c r="AN333" s="64"/>
      <c r="AO333" s="64"/>
    </row>
    <row r="334" spans="1:41" x14ac:dyDescent="0.3">
      <c r="A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c r="AA334" s="64"/>
      <c r="AB334" s="64"/>
      <c r="AC334" s="64"/>
      <c r="AD334" s="64"/>
      <c r="AE334" s="64"/>
      <c r="AF334" s="64"/>
      <c r="AG334" s="64"/>
      <c r="AH334" s="64"/>
      <c r="AI334" s="64"/>
      <c r="AJ334" s="64"/>
      <c r="AK334" s="64"/>
      <c r="AL334" s="64"/>
      <c r="AM334" s="64"/>
      <c r="AN334" s="64"/>
      <c r="AO334" s="64"/>
    </row>
    <row r="335" spans="1:41" x14ac:dyDescent="0.3">
      <c r="A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c r="AA335" s="64"/>
      <c r="AB335" s="64"/>
      <c r="AC335" s="64"/>
      <c r="AD335" s="64"/>
      <c r="AE335" s="64"/>
      <c r="AF335" s="64"/>
      <c r="AG335" s="64"/>
      <c r="AH335" s="64"/>
      <c r="AI335" s="64"/>
      <c r="AJ335" s="64"/>
      <c r="AK335" s="64"/>
      <c r="AL335" s="64"/>
      <c r="AM335" s="64"/>
      <c r="AN335" s="64"/>
      <c r="AO335" s="64"/>
    </row>
    <row r="336" spans="1:41" x14ac:dyDescent="0.3">
      <c r="A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c r="AA336" s="64"/>
      <c r="AB336" s="64"/>
      <c r="AC336" s="64"/>
      <c r="AD336" s="64"/>
      <c r="AE336" s="64"/>
      <c r="AF336" s="64"/>
      <c r="AG336" s="64"/>
      <c r="AH336" s="64"/>
      <c r="AI336" s="64"/>
      <c r="AJ336" s="64"/>
      <c r="AK336" s="64"/>
      <c r="AL336" s="64"/>
      <c r="AM336" s="64"/>
      <c r="AN336" s="64"/>
      <c r="AO336" s="64"/>
    </row>
    <row r="337" spans="1:41" x14ac:dyDescent="0.3">
      <c r="A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c r="AA337" s="64"/>
      <c r="AB337" s="64"/>
      <c r="AC337" s="64"/>
      <c r="AD337" s="64"/>
      <c r="AE337" s="64"/>
      <c r="AF337" s="64"/>
      <c r="AG337" s="64"/>
      <c r="AH337" s="64"/>
      <c r="AI337" s="64"/>
      <c r="AJ337" s="64"/>
      <c r="AK337" s="64"/>
      <c r="AL337" s="64"/>
      <c r="AM337" s="64"/>
      <c r="AN337" s="64"/>
      <c r="AO337" s="64"/>
    </row>
    <row r="338" spans="1:41" x14ac:dyDescent="0.3">
      <c r="A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c r="AA338" s="64"/>
      <c r="AB338" s="64"/>
      <c r="AC338" s="64"/>
      <c r="AD338" s="64"/>
      <c r="AE338" s="64"/>
      <c r="AF338" s="64"/>
      <c r="AG338" s="64"/>
      <c r="AH338" s="64"/>
      <c r="AI338" s="64"/>
      <c r="AJ338" s="64"/>
      <c r="AK338" s="64"/>
      <c r="AL338" s="64"/>
      <c r="AM338" s="64"/>
      <c r="AN338" s="64"/>
      <c r="AO338" s="64"/>
    </row>
    <row r="339" spans="1:41" x14ac:dyDescent="0.3">
      <c r="A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c r="AA339" s="64"/>
      <c r="AB339" s="64"/>
      <c r="AC339" s="64"/>
      <c r="AD339" s="64"/>
      <c r="AE339" s="64"/>
      <c r="AF339" s="64"/>
      <c r="AG339" s="64"/>
      <c r="AH339" s="64"/>
      <c r="AI339" s="64"/>
      <c r="AJ339" s="64"/>
      <c r="AK339" s="64"/>
      <c r="AL339" s="64"/>
      <c r="AM339" s="64"/>
      <c r="AN339" s="64"/>
      <c r="AO339" s="64"/>
    </row>
    <row r="340" spans="1:41" x14ac:dyDescent="0.3">
      <c r="A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c r="AA340" s="64"/>
      <c r="AB340" s="64"/>
      <c r="AC340" s="64"/>
      <c r="AD340" s="64"/>
      <c r="AE340" s="64"/>
      <c r="AF340" s="64"/>
      <c r="AG340" s="64"/>
      <c r="AH340" s="64"/>
      <c r="AI340" s="64"/>
      <c r="AJ340" s="64"/>
      <c r="AK340" s="64"/>
      <c r="AL340" s="64"/>
      <c r="AM340" s="64"/>
      <c r="AN340" s="64"/>
      <c r="AO340" s="64"/>
    </row>
    <row r="341" spans="1:41" x14ac:dyDescent="0.3">
      <c r="A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c r="AA341" s="64"/>
      <c r="AB341" s="64"/>
      <c r="AC341" s="64"/>
      <c r="AD341" s="64"/>
      <c r="AE341" s="64"/>
      <c r="AF341" s="64"/>
      <c r="AG341" s="64"/>
      <c r="AH341" s="64"/>
      <c r="AI341" s="64"/>
      <c r="AJ341" s="64"/>
      <c r="AK341" s="64"/>
      <c r="AL341" s="64"/>
      <c r="AM341" s="64"/>
      <c r="AN341" s="64"/>
      <c r="AO341" s="64"/>
    </row>
    <row r="342" spans="1:41" x14ac:dyDescent="0.3">
      <c r="A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c r="Z342" s="64"/>
      <c r="AA342" s="64"/>
      <c r="AB342" s="64"/>
      <c r="AC342" s="64"/>
      <c r="AD342" s="64"/>
      <c r="AE342" s="64"/>
      <c r="AF342" s="64"/>
      <c r="AG342" s="64"/>
      <c r="AH342" s="64"/>
      <c r="AI342" s="64"/>
      <c r="AJ342" s="64"/>
      <c r="AK342" s="64"/>
      <c r="AL342" s="64"/>
      <c r="AM342" s="64"/>
      <c r="AN342" s="64"/>
      <c r="AO342" s="64"/>
    </row>
    <row r="343" spans="1:41" x14ac:dyDescent="0.3">
      <c r="A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c r="AA343" s="64"/>
      <c r="AB343" s="64"/>
      <c r="AC343" s="64"/>
      <c r="AD343" s="64"/>
      <c r="AE343" s="64"/>
      <c r="AF343" s="64"/>
      <c r="AG343" s="64"/>
      <c r="AH343" s="64"/>
      <c r="AI343" s="64"/>
      <c r="AJ343" s="64"/>
      <c r="AK343" s="64"/>
      <c r="AL343" s="64"/>
      <c r="AM343" s="64"/>
      <c r="AN343" s="64"/>
      <c r="AO343" s="64"/>
    </row>
    <row r="344" spans="1:41" x14ac:dyDescent="0.3">
      <c r="A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c r="Z344" s="64"/>
      <c r="AA344" s="64"/>
      <c r="AB344" s="64"/>
      <c r="AC344" s="64"/>
      <c r="AD344" s="64"/>
      <c r="AE344" s="64"/>
      <c r="AF344" s="64"/>
      <c r="AG344" s="64"/>
      <c r="AH344" s="64"/>
      <c r="AI344" s="64"/>
      <c r="AJ344" s="64"/>
      <c r="AK344" s="64"/>
      <c r="AL344" s="64"/>
      <c r="AM344" s="64"/>
      <c r="AN344" s="64"/>
      <c r="AO344" s="64"/>
    </row>
    <row r="345" spans="1:41" x14ac:dyDescent="0.3">
      <c r="A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c r="AA345" s="64"/>
      <c r="AB345" s="64"/>
      <c r="AC345" s="64"/>
      <c r="AD345" s="64"/>
      <c r="AE345" s="64"/>
      <c r="AF345" s="64"/>
      <c r="AG345" s="64"/>
      <c r="AH345" s="64"/>
      <c r="AI345" s="64"/>
      <c r="AJ345" s="64"/>
      <c r="AK345" s="64"/>
      <c r="AL345" s="64"/>
      <c r="AM345" s="64"/>
      <c r="AN345" s="64"/>
      <c r="AO345" s="64"/>
    </row>
    <row r="346" spans="1:41" x14ac:dyDescent="0.3">
      <c r="A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c r="AA346" s="64"/>
      <c r="AB346" s="64"/>
      <c r="AC346" s="64"/>
      <c r="AD346" s="64"/>
      <c r="AE346" s="64"/>
      <c r="AF346" s="64"/>
      <c r="AG346" s="64"/>
      <c r="AH346" s="64"/>
      <c r="AI346" s="64"/>
      <c r="AJ346" s="64"/>
      <c r="AK346" s="64"/>
      <c r="AL346" s="64"/>
      <c r="AM346" s="64"/>
      <c r="AN346" s="64"/>
      <c r="AO346" s="64"/>
    </row>
    <row r="347" spans="1:41" x14ac:dyDescent="0.3">
      <c r="A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c r="AA347" s="64"/>
      <c r="AB347" s="64"/>
      <c r="AC347" s="64"/>
      <c r="AD347" s="64"/>
      <c r="AE347" s="64"/>
      <c r="AF347" s="64"/>
      <c r="AG347" s="64"/>
      <c r="AH347" s="64"/>
      <c r="AI347" s="64"/>
      <c r="AJ347" s="64"/>
      <c r="AK347" s="64"/>
      <c r="AL347" s="64"/>
      <c r="AM347" s="64"/>
      <c r="AN347" s="64"/>
      <c r="AO347" s="64"/>
    </row>
    <row r="348" spans="1:41" x14ac:dyDescent="0.3">
      <c r="A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c r="AA348" s="64"/>
      <c r="AB348" s="64"/>
      <c r="AC348" s="64"/>
      <c r="AD348" s="64"/>
      <c r="AE348" s="64"/>
      <c r="AF348" s="64"/>
      <c r="AG348" s="64"/>
      <c r="AH348" s="64"/>
      <c r="AI348" s="64"/>
      <c r="AJ348" s="64"/>
      <c r="AK348" s="64"/>
      <c r="AL348" s="64"/>
      <c r="AM348" s="64"/>
      <c r="AN348" s="64"/>
      <c r="AO348" s="64"/>
    </row>
    <row r="349" spans="1:41" x14ac:dyDescent="0.3">
      <c r="A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c r="AA349" s="64"/>
      <c r="AB349" s="64"/>
      <c r="AC349" s="64"/>
      <c r="AD349" s="64"/>
      <c r="AE349" s="64"/>
      <c r="AF349" s="64"/>
      <c r="AG349" s="64"/>
      <c r="AH349" s="64"/>
      <c r="AI349" s="64"/>
      <c r="AJ349" s="64"/>
      <c r="AK349" s="64"/>
      <c r="AL349" s="64"/>
      <c r="AM349" s="64"/>
      <c r="AN349" s="64"/>
      <c r="AO349" s="64"/>
    </row>
    <row r="350" spans="1:41" x14ac:dyDescent="0.3">
      <c r="A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c r="AA350" s="64"/>
      <c r="AB350" s="64"/>
      <c r="AC350" s="64"/>
      <c r="AD350" s="64"/>
      <c r="AE350" s="64"/>
      <c r="AF350" s="64"/>
      <c r="AG350" s="64"/>
      <c r="AH350" s="64"/>
      <c r="AI350" s="64"/>
      <c r="AJ350" s="64"/>
      <c r="AK350" s="64"/>
      <c r="AL350" s="64"/>
      <c r="AM350" s="64"/>
      <c r="AN350" s="64"/>
      <c r="AO350" s="64"/>
    </row>
    <row r="351" spans="1:41" x14ac:dyDescent="0.3">
      <c r="A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c r="AA351" s="64"/>
      <c r="AB351" s="64"/>
      <c r="AC351" s="64"/>
      <c r="AD351" s="64"/>
      <c r="AE351" s="64"/>
      <c r="AF351" s="64"/>
      <c r="AG351" s="64"/>
      <c r="AH351" s="64"/>
      <c r="AI351" s="64"/>
      <c r="AJ351" s="64"/>
      <c r="AK351" s="64"/>
      <c r="AL351" s="64"/>
      <c r="AM351" s="64"/>
      <c r="AN351" s="64"/>
      <c r="AO351" s="64"/>
    </row>
    <row r="352" spans="1:41" x14ac:dyDescent="0.3">
      <c r="A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c r="AA352" s="64"/>
      <c r="AB352" s="64"/>
      <c r="AC352" s="64"/>
      <c r="AD352" s="64"/>
      <c r="AE352" s="64"/>
      <c r="AF352" s="64"/>
      <c r="AG352" s="64"/>
      <c r="AH352" s="64"/>
      <c r="AI352" s="64"/>
      <c r="AJ352" s="64"/>
      <c r="AK352" s="64"/>
      <c r="AL352" s="64"/>
      <c r="AM352" s="64"/>
      <c r="AN352" s="64"/>
      <c r="AO352" s="64"/>
    </row>
    <row r="353" spans="1:41" x14ac:dyDescent="0.3">
      <c r="A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c r="AA353" s="64"/>
      <c r="AB353" s="64"/>
      <c r="AC353" s="64"/>
      <c r="AD353" s="64"/>
      <c r="AE353" s="64"/>
      <c r="AF353" s="64"/>
      <c r="AG353" s="64"/>
      <c r="AH353" s="64"/>
      <c r="AI353" s="64"/>
      <c r="AJ353" s="64"/>
      <c r="AK353" s="64"/>
      <c r="AL353" s="64"/>
      <c r="AM353" s="64"/>
      <c r="AN353" s="64"/>
      <c r="AO353" s="64"/>
    </row>
    <row r="354" spans="1:41" x14ac:dyDescent="0.3">
      <c r="A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c r="AA354" s="64"/>
      <c r="AB354" s="64"/>
      <c r="AC354" s="64"/>
      <c r="AD354" s="64"/>
      <c r="AE354" s="64"/>
      <c r="AF354" s="64"/>
      <c r="AG354" s="64"/>
      <c r="AH354" s="64"/>
      <c r="AI354" s="64"/>
      <c r="AJ354" s="64"/>
      <c r="AK354" s="64"/>
      <c r="AL354" s="64"/>
      <c r="AM354" s="64"/>
      <c r="AN354" s="64"/>
      <c r="AO354" s="64"/>
    </row>
    <row r="355" spans="1:41" x14ac:dyDescent="0.3">
      <c r="A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c r="AA355" s="64"/>
      <c r="AB355" s="64"/>
      <c r="AC355" s="64"/>
      <c r="AD355" s="64"/>
      <c r="AE355" s="64"/>
      <c r="AF355" s="64"/>
      <c r="AG355" s="64"/>
      <c r="AH355" s="64"/>
      <c r="AI355" s="64"/>
      <c r="AJ355" s="64"/>
      <c r="AK355" s="64"/>
      <c r="AL355" s="64"/>
      <c r="AM355" s="64"/>
      <c r="AN355" s="64"/>
      <c r="AO355" s="64"/>
    </row>
    <row r="356" spans="1:41" x14ac:dyDescent="0.3">
      <c r="A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c r="AA356" s="64"/>
      <c r="AB356" s="64"/>
      <c r="AC356" s="64"/>
      <c r="AD356" s="64"/>
      <c r="AE356" s="64"/>
      <c r="AF356" s="64"/>
      <c r="AG356" s="64"/>
      <c r="AH356" s="64"/>
      <c r="AI356" s="64"/>
      <c r="AJ356" s="64"/>
      <c r="AK356" s="64"/>
      <c r="AL356" s="64"/>
      <c r="AM356" s="64"/>
      <c r="AN356" s="64"/>
      <c r="AO356" s="64"/>
    </row>
    <row r="357" spans="1:41" x14ac:dyDescent="0.3">
      <c r="A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c r="AA357" s="64"/>
      <c r="AB357" s="64"/>
      <c r="AC357" s="64"/>
      <c r="AD357" s="64"/>
      <c r="AE357" s="64"/>
      <c r="AF357" s="64"/>
      <c r="AG357" s="64"/>
      <c r="AH357" s="64"/>
      <c r="AI357" s="64"/>
      <c r="AJ357" s="64"/>
      <c r="AK357" s="64"/>
      <c r="AL357" s="64"/>
      <c r="AM357" s="64"/>
      <c r="AN357" s="64"/>
      <c r="AO357" s="64"/>
    </row>
    <row r="358" spans="1:41" x14ac:dyDescent="0.3">
      <c r="A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c r="AA358" s="64"/>
      <c r="AB358" s="64"/>
      <c r="AC358" s="64"/>
      <c r="AD358" s="64"/>
      <c r="AE358" s="64"/>
      <c r="AF358" s="64"/>
      <c r="AG358" s="64"/>
      <c r="AH358" s="64"/>
      <c r="AI358" s="64"/>
      <c r="AJ358" s="64"/>
      <c r="AK358" s="64"/>
      <c r="AL358" s="64"/>
      <c r="AM358" s="64"/>
      <c r="AN358" s="64"/>
      <c r="AO358" s="64"/>
    </row>
    <row r="359" spans="1:41" x14ac:dyDescent="0.3">
      <c r="A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c r="AA359" s="64"/>
      <c r="AB359" s="64"/>
      <c r="AC359" s="64"/>
      <c r="AD359" s="64"/>
      <c r="AE359" s="64"/>
      <c r="AF359" s="64"/>
      <c r="AG359" s="64"/>
      <c r="AH359" s="64"/>
      <c r="AI359" s="64"/>
      <c r="AJ359" s="64"/>
      <c r="AK359" s="64"/>
      <c r="AL359" s="64"/>
      <c r="AM359" s="64"/>
      <c r="AN359" s="64"/>
      <c r="AO359" s="64"/>
    </row>
    <row r="360" spans="1:41" x14ac:dyDescent="0.3">
      <c r="A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c r="AA360" s="64"/>
      <c r="AB360" s="64"/>
      <c r="AC360" s="64"/>
      <c r="AD360" s="64"/>
      <c r="AE360" s="64"/>
      <c r="AF360" s="64"/>
      <c r="AG360" s="64"/>
      <c r="AH360" s="64"/>
      <c r="AI360" s="64"/>
      <c r="AJ360" s="64"/>
      <c r="AK360" s="64"/>
      <c r="AL360" s="64"/>
      <c r="AM360" s="64"/>
      <c r="AN360" s="64"/>
      <c r="AO360" s="64"/>
    </row>
    <row r="361" spans="1:41" x14ac:dyDescent="0.3">
      <c r="A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c r="AA361" s="64"/>
      <c r="AB361" s="64"/>
      <c r="AC361" s="64"/>
      <c r="AD361" s="64"/>
      <c r="AE361" s="64"/>
      <c r="AF361" s="64"/>
      <c r="AG361" s="64"/>
      <c r="AH361" s="64"/>
      <c r="AI361" s="64"/>
      <c r="AJ361" s="64"/>
      <c r="AK361" s="64"/>
      <c r="AL361" s="64"/>
      <c r="AM361" s="64"/>
      <c r="AN361" s="64"/>
      <c r="AO361" s="64"/>
    </row>
    <row r="362" spans="1:41" x14ac:dyDescent="0.3">
      <c r="A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c r="AA362" s="64"/>
      <c r="AB362" s="64"/>
      <c r="AC362" s="64"/>
      <c r="AD362" s="64"/>
      <c r="AE362" s="64"/>
      <c r="AF362" s="64"/>
      <c r="AG362" s="64"/>
      <c r="AH362" s="64"/>
      <c r="AI362" s="64"/>
      <c r="AJ362" s="64"/>
      <c r="AK362" s="64"/>
      <c r="AL362" s="64"/>
      <c r="AM362" s="64"/>
      <c r="AN362" s="64"/>
      <c r="AO362" s="64"/>
    </row>
    <row r="363" spans="1:41" x14ac:dyDescent="0.3">
      <c r="A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c r="AA363" s="64"/>
      <c r="AB363" s="64"/>
      <c r="AC363" s="64"/>
      <c r="AD363" s="64"/>
      <c r="AE363" s="64"/>
      <c r="AF363" s="64"/>
      <c r="AG363" s="64"/>
      <c r="AH363" s="64"/>
      <c r="AI363" s="64"/>
      <c r="AJ363" s="64"/>
      <c r="AK363" s="64"/>
      <c r="AL363" s="64"/>
      <c r="AM363" s="64"/>
      <c r="AN363" s="64"/>
      <c r="AO363" s="64"/>
    </row>
    <row r="364" spans="1:41" x14ac:dyDescent="0.3">
      <c r="A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c r="AA364" s="64"/>
      <c r="AB364" s="64"/>
      <c r="AC364" s="64"/>
      <c r="AD364" s="64"/>
      <c r="AE364" s="64"/>
      <c r="AF364" s="64"/>
      <c r="AG364" s="64"/>
      <c r="AH364" s="64"/>
      <c r="AI364" s="64"/>
      <c r="AJ364" s="64"/>
      <c r="AK364" s="64"/>
      <c r="AL364" s="64"/>
      <c r="AM364" s="64"/>
      <c r="AN364" s="64"/>
      <c r="AO364" s="64"/>
    </row>
    <row r="365" spans="1:41" x14ac:dyDescent="0.3">
      <c r="A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c r="AA365" s="64"/>
      <c r="AB365" s="64"/>
      <c r="AC365" s="64"/>
      <c r="AD365" s="64"/>
      <c r="AE365" s="64"/>
      <c r="AF365" s="64"/>
      <c r="AG365" s="64"/>
      <c r="AH365" s="64"/>
      <c r="AI365" s="64"/>
      <c r="AJ365" s="64"/>
      <c r="AK365" s="64"/>
      <c r="AL365" s="64"/>
      <c r="AM365" s="64"/>
      <c r="AN365" s="64"/>
      <c r="AO365" s="64"/>
    </row>
    <row r="366" spans="1:41" x14ac:dyDescent="0.3">
      <c r="A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c r="AA366" s="64"/>
      <c r="AB366" s="64"/>
      <c r="AC366" s="64"/>
      <c r="AD366" s="64"/>
      <c r="AE366" s="64"/>
      <c r="AF366" s="64"/>
      <c r="AG366" s="64"/>
      <c r="AH366" s="64"/>
      <c r="AI366" s="64"/>
      <c r="AJ366" s="64"/>
      <c r="AK366" s="64"/>
      <c r="AL366" s="64"/>
      <c r="AM366" s="64"/>
      <c r="AN366" s="64"/>
      <c r="AO366" s="64"/>
    </row>
    <row r="367" spans="1:41" x14ac:dyDescent="0.3">
      <c r="A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c r="AA367" s="64"/>
      <c r="AB367" s="64"/>
      <c r="AC367" s="64"/>
      <c r="AD367" s="64"/>
      <c r="AE367" s="64"/>
      <c r="AF367" s="64"/>
      <c r="AG367" s="64"/>
      <c r="AH367" s="64"/>
      <c r="AI367" s="64"/>
      <c r="AJ367" s="64"/>
      <c r="AK367" s="64"/>
      <c r="AL367" s="64"/>
      <c r="AM367" s="64"/>
      <c r="AN367" s="64"/>
      <c r="AO367" s="64"/>
    </row>
    <row r="368" spans="1:41" x14ac:dyDescent="0.3">
      <c r="A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c r="AA368" s="64"/>
      <c r="AB368" s="64"/>
      <c r="AC368" s="64"/>
      <c r="AD368" s="64"/>
      <c r="AE368" s="64"/>
      <c r="AF368" s="64"/>
      <c r="AG368" s="64"/>
      <c r="AH368" s="64"/>
      <c r="AI368" s="64"/>
      <c r="AJ368" s="64"/>
      <c r="AK368" s="64"/>
      <c r="AL368" s="64"/>
      <c r="AM368" s="64"/>
      <c r="AN368" s="64"/>
      <c r="AO368" s="64"/>
    </row>
    <row r="369" spans="1:41" x14ac:dyDescent="0.3">
      <c r="A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c r="AA369" s="64"/>
      <c r="AB369" s="64"/>
      <c r="AC369" s="64"/>
      <c r="AD369" s="64"/>
      <c r="AE369" s="64"/>
      <c r="AF369" s="64"/>
      <c r="AG369" s="64"/>
      <c r="AH369" s="64"/>
      <c r="AI369" s="64"/>
      <c r="AJ369" s="64"/>
      <c r="AK369" s="64"/>
      <c r="AL369" s="64"/>
      <c r="AM369" s="64"/>
      <c r="AN369" s="64"/>
      <c r="AO369" s="64"/>
    </row>
    <row r="370" spans="1:41" x14ac:dyDescent="0.3">
      <c r="A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c r="AA370" s="64"/>
      <c r="AB370" s="64"/>
      <c r="AC370" s="64"/>
      <c r="AD370" s="64"/>
      <c r="AE370" s="64"/>
      <c r="AF370" s="64"/>
      <c r="AG370" s="64"/>
      <c r="AH370" s="64"/>
      <c r="AI370" s="64"/>
      <c r="AJ370" s="64"/>
      <c r="AK370" s="64"/>
      <c r="AL370" s="64"/>
      <c r="AM370" s="64"/>
      <c r="AN370" s="64"/>
      <c r="AO370" s="64"/>
    </row>
    <row r="371" spans="1:41" x14ac:dyDescent="0.3">
      <c r="A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c r="AA371" s="64"/>
      <c r="AB371" s="64"/>
      <c r="AC371" s="64"/>
      <c r="AD371" s="64"/>
      <c r="AE371" s="64"/>
      <c r="AF371" s="64"/>
      <c r="AG371" s="64"/>
      <c r="AH371" s="64"/>
      <c r="AI371" s="64"/>
      <c r="AJ371" s="64"/>
      <c r="AK371" s="64"/>
      <c r="AL371" s="64"/>
      <c r="AM371" s="64"/>
      <c r="AN371" s="64"/>
      <c r="AO371" s="64"/>
    </row>
    <row r="372" spans="1:41" x14ac:dyDescent="0.3">
      <c r="A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c r="AA372" s="64"/>
      <c r="AB372" s="64"/>
      <c r="AC372" s="64"/>
      <c r="AD372" s="64"/>
      <c r="AE372" s="64"/>
      <c r="AF372" s="64"/>
      <c r="AG372" s="64"/>
      <c r="AH372" s="64"/>
      <c r="AI372" s="64"/>
      <c r="AJ372" s="64"/>
      <c r="AK372" s="64"/>
      <c r="AL372" s="64"/>
      <c r="AM372" s="64"/>
      <c r="AN372" s="64"/>
      <c r="AO372" s="64"/>
    </row>
    <row r="373" spans="1:41" x14ac:dyDescent="0.3">
      <c r="A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c r="AA373" s="64"/>
      <c r="AB373" s="64"/>
      <c r="AC373" s="64"/>
      <c r="AD373" s="64"/>
      <c r="AE373" s="64"/>
      <c r="AF373" s="64"/>
      <c r="AG373" s="64"/>
      <c r="AH373" s="64"/>
      <c r="AI373" s="64"/>
      <c r="AJ373" s="64"/>
      <c r="AK373" s="64"/>
      <c r="AL373" s="64"/>
      <c r="AM373" s="64"/>
      <c r="AN373" s="64"/>
      <c r="AO373" s="64"/>
    </row>
    <row r="374" spans="1:41" x14ac:dyDescent="0.3">
      <c r="A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c r="AA374" s="64"/>
      <c r="AB374" s="64"/>
      <c r="AC374" s="64"/>
      <c r="AD374" s="64"/>
      <c r="AE374" s="64"/>
      <c r="AF374" s="64"/>
      <c r="AG374" s="64"/>
      <c r="AH374" s="64"/>
      <c r="AI374" s="64"/>
      <c r="AJ374" s="64"/>
      <c r="AK374" s="64"/>
      <c r="AL374" s="64"/>
      <c r="AM374" s="64"/>
      <c r="AN374" s="64"/>
      <c r="AO374" s="64"/>
    </row>
    <row r="375" spans="1:41" x14ac:dyDescent="0.3">
      <c r="A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c r="AA375" s="64"/>
      <c r="AB375" s="64"/>
      <c r="AC375" s="64"/>
      <c r="AD375" s="64"/>
      <c r="AE375" s="64"/>
      <c r="AF375" s="64"/>
      <c r="AG375" s="64"/>
      <c r="AH375" s="64"/>
      <c r="AI375" s="64"/>
      <c r="AJ375" s="64"/>
      <c r="AK375" s="64"/>
      <c r="AL375" s="64"/>
      <c r="AM375" s="64"/>
      <c r="AN375" s="64"/>
      <c r="AO375" s="64"/>
    </row>
    <row r="376" spans="1:41" x14ac:dyDescent="0.3">
      <c r="A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c r="AA376" s="64"/>
      <c r="AB376" s="64"/>
      <c r="AC376" s="64"/>
      <c r="AD376" s="64"/>
      <c r="AE376" s="64"/>
      <c r="AF376" s="64"/>
      <c r="AG376" s="64"/>
      <c r="AH376" s="64"/>
      <c r="AI376" s="64"/>
      <c r="AJ376" s="64"/>
      <c r="AK376" s="64"/>
      <c r="AL376" s="64"/>
      <c r="AM376" s="64"/>
      <c r="AN376" s="64"/>
      <c r="AO376" s="64"/>
    </row>
    <row r="377" spans="1:41" x14ac:dyDescent="0.3">
      <c r="A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c r="AA377" s="64"/>
      <c r="AB377" s="64"/>
      <c r="AC377" s="64"/>
      <c r="AD377" s="64"/>
      <c r="AE377" s="64"/>
      <c r="AF377" s="64"/>
      <c r="AG377" s="64"/>
      <c r="AH377" s="64"/>
      <c r="AI377" s="64"/>
      <c r="AJ377" s="64"/>
      <c r="AK377" s="64"/>
      <c r="AL377" s="64"/>
      <c r="AM377" s="64"/>
      <c r="AN377" s="64"/>
      <c r="AO377" s="64"/>
    </row>
    <row r="378" spans="1:41" x14ac:dyDescent="0.3">
      <c r="A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c r="AA378" s="64"/>
      <c r="AB378" s="64"/>
      <c r="AC378" s="64"/>
      <c r="AD378" s="64"/>
      <c r="AE378" s="64"/>
      <c r="AF378" s="64"/>
      <c r="AG378" s="64"/>
      <c r="AH378" s="64"/>
      <c r="AI378" s="64"/>
      <c r="AJ378" s="64"/>
      <c r="AK378" s="64"/>
      <c r="AL378" s="64"/>
      <c r="AM378" s="64"/>
      <c r="AN378" s="64"/>
      <c r="AO378" s="64"/>
    </row>
    <row r="379" spans="1:41" x14ac:dyDescent="0.3">
      <c r="A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c r="AA379" s="64"/>
      <c r="AB379" s="64"/>
      <c r="AC379" s="64"/>
      <c r="AD379" s="64"/>
      <c r="AE379" s="64"/>
      <c r="AF379" s="64"/>
      <c r="AG379" s="64"/>
      <c r="AH379" s="64"/>
      <c r="AI379" s="64"/>
      <c r="AJ379" s="64"/>
      <c r="AK379" s="64"/>
      <c r="AL379" s="64"/>
      <c r="AM379" s="64"/>
      <c r="AN379" s="64"/>
      <c r="AO379" s="64"/>
    </row>
    <row r="380" spans="1:41" x14ac:dyDescent="0.3">
      <c r="A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c r="AA380" s="64"/>
      <c r="AB380" s="64"/>
      <c r="AC380" s="64"/>
      <c r="AD380" s="64"/>
      <c r="AE380" s="64"/>
      <c r="AF380" s="64"/>
      <c r="AG380" s="64"/>
      <c r="AH380" s="64"/>
      <c r="AI380" s="64"/>
      <c r="AJ380" s="64"/>
      <c r="AK380" s="64"/>
      <c r="AL380" s="64"/>
      <c r="AM380" s="64"/>
      <c r="AN380" s="64"/>
      <c r="AO380" s="64"/>
    </row>
    <row r="381" spans="1:41" x14ac:dyDescent="0.3">
      <c r="A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c r="AA381" s="64"/>
      <c r="AB381" s="64"/>
      <c r="AC381" s="64"/>
      <c r="AD381" s="64"/>
      <c r="AE381" s="64"/>
      <c r="AF381" s="64"/>
      <c r="AG381" s="64"/>
      <c r="AH381" s="64"/>
      <c r="AI381" s="64"/>
      <c r="AJ381" s="64"/>
      <c r="AK381" s="64"/>
      <c r="AL381" s="64"/>
      <c r="AM381" s="64"/>
      <c r="AN381" s="64"/>
      <c r="AO381" s="64"/>
    </row>
    <row r="382" spans="1:41" x14ac:dyDescent="0.3">
      <c r="A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c r="AA382" s="64"/>
      <c r="AB382" s="64"/>
      <c r="AC382" s="64"/>
      <c r="AD382" s="64"/>
      <c r="AE382" s="64"/>
      <c r="AF382" s="64"/>
      <c r="AG382" s="64"/>
      <c r="AH382" s="64"/>
      <c r="AI382" s="64"/>
      <c r="AJ382" s="64"/>
      <c r="AK382" s="64"/>
      <c r="AL382" s="64"/>
      <c r="AM382" s="64"/>
      <c r="AN382" s="64"/>
      <c r="AO382" s="64"/>
    </row>
    <row r="383" spans="1:41" x14ac:dyDescent="0.3">
      <c r="A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64"/>
      <c r="AA383" s="64"/>
      <c r="AB383" s="64"/>
      <c r="AC383" s="64"/>
      <c r="AD383" s="64"/>
      <c r="AE383" s="64"/>
      <c r="AF383" s="64"/>
      <c r="AG383" s="64"/>
      <c r="AH383" s="64"/>
      <c r="AI383" s="64"/>
      <c r="AJ383" s="64"/>
      <c r="AK383" s="64"/>
      <c r="AL383" s="64"/>
      <c r="AM383" s="64"/>
      <c r="AN383" s="64"/>
      <c r="AO383" s="64"/>
    </row>
    <row r="384" spans="1:41" x14ac:dyDescent="0.3">
      <c r="A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c r="Z384" s="64"/>
      <c r="AA384" s="64"/>
      <c r="AB384" s="64"/>
      <c r="AC384" s="64"/>
      <c r="AD384" s="64"/>
      <c r="AE384" s="64"/>
      <c r="AF384" s="64"/>
      <c r="AG384" s="64"/>
      <c r="AH384" s="64"/>
      <c r="AI384" s="64"/>
      <c r="AJ384" s="64"/>
      <c r="AK384" s="64"/>
      <c r="AL384" s="64"/>
      <c r="AM384" s="64"/>
      <c r="AN384" s="64"/>
      <c r="AO384" s="64"/>
    </row>
    <row r="385" spans="1:41" x14ac:dyDescent="0.3">
      <c r="A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c r="Z385" s="64"/>
      <c r="AA385" s="64"/>
      <c r="AB385" s="64"/>
      <c r="AC385" s="64"/>
      <c r="AD385" s="64"/>
      <c r="AE385" s="64"/>
      <c r="AF385" s="64"/>
      <c r="AG385" s="64"/>
      <c r="AH385" s="64"/>
      <c r="AI385" s="64"/>
      <c r="AJ385" s="64"/>
      <c r="AK385" s="64"/>
      <c r="AL385" s="64"/>
      <c r="AM385" s="64"/>
      <c r="AN385" s="64"/>
      <c r="AO385" s="64"/>
    </row>
    <row r="386" spans="1:41" x14ac:dyDescent="0.3">
      <c r="A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c r="Z386" s="64"/>
      <c r="AA386" s="64"/>
      <c r="AB386" s="64"/>
      <c r="AC386" s="64"/>
      <c r="AD386" s="64"/>
      <c r="AE386" s="64"/>
      <c r="AF386" s="64"/>
      <c r="AG386" s="64"/>
      <c r="AH386" s="64"/>
      <c r="AI386" s="64"/>
      <c r="AJ386" s="64"/>
      <c r="AK386" s="64"/>
      <c r="AL386" s="64"/>
      <c r="AM386" s="64"/>
      <c r="AN386" s="64"/>
      <c r="AO386" s="64"/>
    </row>
    <row r="387" spans="1:41" x14ac:dyDescent="0.3">
      <c r="A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c r="Z387" s="64"/>
      <c r="AA387" s="64"/>
      <c r="AB387" s="64"/>
      <c r="AC387" s="64"/>
      <c r="AD387" s="64"/>
      <c r="AE387" s="64"/>
      <c r="AF387" s="64"/>
      <c r="AG387" s="64"/>
      <c r="AH387" s="64"/>
      <c r="AI387" s="64"/>
      <c r="AJ387" s="64"/>
      <c r="AK387" s="64"/>
      <c r="AL387" s="64"/>
      <c r="AM387" s="64"/>
      <c r="AN387" s="64"/>
      <c r="AO387" s="64"/>
    </row>
    <row r="388" spans="1:41" x14ac:dyDescent="0.3">
      <c r="A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c r="AA388" s="64"/>
      <c r="AB388" s="64"/>
      <c r="AC388" s="64"/>
      <c r="AD388" s="64"/>
      <c r="AE388" s="64"/>
      <c r="AF388" s="64"/>
      <c r="AG388" s="64"/>
      <c r="AH388" s="64"/>
      <c r="AI388" s="64"/>
      <c r="AJ388" s="64"/>
      <c r="AK388" s="64"/>
      <c r="AL388" s="64"/>
      <c r="AM388" s="64"/>
      <c r="AN388" s="64"/>
      <c r="AO388" s="64"/>
    </row>
    <row r="389" spans="1:41" x14ac:dyDescent="0.3">
      <c r="A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c r="AA389" s="64"/>
      <c r="AB389" s="64"/>
      <c r="AC389" s="64"/>
      <c r="AD389" s="64"/>
      <c r="AE389" s="64"/>
      <c r="AF389" s="64"/>
      <c r="AG389" s="64"/>
      <c r="AH389" s="64"/>
      <c r="AI389" s="64"/>
      <c r="AJ389" s="64"/>
      <c r="AK389" s="64"/>
      <c r="AL389" s="64"/>
      <c r="AM389" s="64"/>
      <c r="AN389" s="64"/>
      <c r="AO389" s="64"/>
    </row>
    <row r="390" spans="1:41" x14ac:dyDescent="0.3">
      <c r="A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c r="Z390" s="64"/>
      <c r="AA390" s="64"/>
      <c r="AB390" s="64"/>
      <c r="AC390" s="64"/>
      <c r="AD390" s="64"/>
      <c r="AE390" s="64"/>
      <c r="AF390" s="64"/>
      <c r="AG390" s="64"/>
      <c r="AH390" s="64"/>
      <c r="AI390" s="64"/>
      <c r="AJ390" s="64"/>
      <c r="AK390" s="64"/>
      <c r="AL390" s="64"/>
      <c r="AM390" s="64"/>
      <c r="AN390" s="64"/>
      <c r="AO390" s="64"/>
    </row>
    <row r="391" spans="1:41" x14ac:dyDescent="0.3">
      <c r="A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c r="AA391" s="64"/>
      <c r="AB391" s="64"/>
      <c r="AC391" s="64"/>
      <c r="AD391" s="64"/>
      <c r="AE391" s="64"/>
      <c r="AF391" s="64"/>
      <c r="AG391" s="64"/>
      <c r="AH391" s="64"/>
      <c r="AI391" s="64"/>
      <c r="AJ391" s="64"/>
      <c r="AK391" s="64"/>
      <c r="AL391" s="64"/>
      <c r="AM391" s="64"/>
      <c r="AN391" s="64"/>
      <c r="AO391" s="64"/>
    </row>
    <row r="392" spans="1:41" x14ac:dyDescent="0.3">
      <c r="A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c r="AA392" s="64"/>
      <c r="AB392" s="64"/>
      <c r="AC392" s="64"/>
      <c r="AD392" s="64"/>
      <c r="AE392" s="64"/>
      <c r="AF392" s="64"/>
      <c r="AG392" s="64"/>
      <c r="AH392" s="64"/>
      <c r="AI392" s="64"/>
      <c r="AJ392" s="64"/>
      <c r="AK392" s="64"/>
      <c r="AL392" s="64"/>
      <c r="AM392" s="64"/>
      <c r="AN392" s="64"/>
      <c r="AO392" s="64"/>
    </row>
    <row r="393" spans="1:41" x14ac:dyDescent="0.3">
      <c r="A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c r="AA393" s="64"/>
      <c r="AB393" s="64"/>
      <c r="AC393" s="64"/>
      <c r="AD393" s="64"/>
      <c r="AE393" s="64"/>
      <c r="AF393" s="64"/>
      <c r="AG393" s="64"/>
      <c r="AH393" s="64"/>
      <c r="AI393" s="64"/>
      <c r="AJ393" s="64"/>
      <c r="AK393" s="64"/>
      <c r="AL393" s="64"/>
      <c r="AM393" s="64"/>
      <c r="AN393" s="64"/>
      <c r="AO393" s="64"/>
    </row>
    <row r="394" spans="1:41" x14ac:dyDescent="0.3">
      <c r="A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c r="AA394" s="64"/>
      <c r="AB394" s="64"/>
      <c r="AC394" s="64"/>
      <c r="AD394" s="64"/>
      <c r="AE394" s="64"/>
      <c r="AF394" s="64"/>
      <c r="AG394" s="64"/>
      <c r="AH394" s="64"/>
      <c r="AI394" s="64"/>
      <c r="AJ394" s="64"/>
      <c r="AK394" s="64"/>
      <c r="AL394" s="64"/>
      <c r="AM394" s="64"/>
      <c r="AN394" s="64"/>
      <c r="AO394" s="64"/>
    </row>
    <row r="395" spans="1:41" x14ac:dyDescent="0.3">
      <c r="A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c r="AA395" s="64"/>
      <c r="AB395" s="64"/>
      <c r="AC395" s="64"/>
      <c r="AD395" s="64"/>
      <c r="AE395" s="64"/>
      <c r="AF395" s="64"/>
      <c r="AG395" s="64"/>
      <c r="AH395" s="64"/>
      <c r="AI395" s="64"/>
      <c r="AJ395" s="64"/>
      <c r="AK395" s="64"/>
      <c r="AL395" s="64"/>
      <c r="AM395" s="64"/>
      <c r="AN395" s="64"/>
      <c r="AO395" s="64"/>
    </row>
    <row r="396" spans="1:41" x14ac:dyDescent="0.3">
      <c r="A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c r="AA396" s="64"/>
      <c r="AB396" s="64"/>
      <c r="AC396" s="64"/>
      <c r="AD396" s="64"/>
      <c r="AE396" s="64"/>
      <c r="AF396" s="64"/>
      <c r="AG396" s="64"/>
      <c r="AH396" s="64"/>
      <c r="AI396" s="64"/>
      <c r="AJ396" s="64"/>
      <c r="AK396" s="64"/>
      <c r="AL396" s="64"/>
      <c r="AM396" s="64"/>
      <c r="AN396" s="64"/>
      <c r="AO396" s="64"/>
    </row>
    <row r="397" spans="1:41" x14ac:dyDescent="0.3">
      <c r="A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c r="AA397" s="64"/>
      <c r="AB397" s="64"/>
      <c r="AC397" s="64"/>
      <c r="AD397" s="64"/>
      <c r="AE397" s="64"/>
      <c r="AF397" s="64"/>
      <c r="AG397" s="64"/>
      <c r="AH397" s="64"/>
      <c r="AI397" s="64"/>
      <c r="AJ397" s="64"/>
      <c r="AK397" s="64"/>
      <c r="AL397" s="64"/>
      <c r="AM397" s="64"/>
      <c r="AN397" s="64"/>
      <c r="AO397" s="64"/>
    </row>
    <row r="398" spans="1:41" x14ac:dyDescent="0.3">
      <c r="A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c r="AA398" s="64"/>
      <c r="AB398" s="64"/>
      <c r="AC398" s="64"/>
      <c r="AD398" s="64"/>
      <c r="AE398" s="64"/>
      <c r="AF398" s="64"/>
      <c r="AG398" s="64"/>
      <c r="AH398" s="64"/>
      <c r="AI398" s="64"/>
      <c r="AJ398" s="64"/>
      <c r="AK398" s="64"/>
      <c r="AL398" s="64"/>
      <c r="AM398" s="64"/>
      <c r="AN398" s="64"/>
      <c r="AO398" s="64"/>
    </row>
    <row r="399" spans="1:41" x14ac:dyDescent="0.3">
      <c r="A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c r="AA399" s="64"/>
      <c r="AB399" s="64"/>
      <c r="AC399" s="64"/>
      <c r="AD399" s="64"/>
      <c r="AE399" s="64"/>
      <c r="AF399" s="64"/>
      <c r="AG399" s="64"/>
      <c r="AH399" s="64"/>
      <c r="AI399" s="64"/>
      <c r="AJ399" s="64"/>
      <c r="AK399" s="64"/>
      <c r="AL399" s="64"/>
      <c r="AM399" s="64"/>
      <c r="AN399" s="64"/>
      <c r="AO399" s="64"/>
    </row>
    <row r="400" spans="1:41" x14ac:dyDescent="0.3">
      <c r="A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c r="AA400" s="64"/>
      <c r="AB400" s="64"/>
      <c r="AC400" s="64"/>
      <c r="AD400" s="64"/>
      <c r="AE400" s="64"/>
      <c r="AF400" s="64"/>
      <c r="AG400" s="64"/>
      <c r="AH400" s="64"/>
      <c r="AI400" s="64"/>
      <c r="AJ400" s="64"/>
      <c r="AK400" s="64"/>
      <c r="AL400" s="64"/>
      <c r="AM400" s="64"/>
      <c r="AN400" s="64"/>
      <c r="AO400" s="64"/>
    </row>
    <row r="401" spans="1:41" x14ac:dyDescent="0.3">
      <c r="A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c r="AA401" s="64"/>
      <c r="AB401" s="64"/>
      <c r="AC401" s="64"/>
      <c r="AD401" s="64"/>
      <c r="AE401" s="64"/>
      <c r="AF401" s="64"/>
      <c r="AG401" s="64"/>
      <c r="AH401" s="64"/>
      <c r="AI401" s="64"/>
      <c r="AJ401" s="64"/>
      <c r="AK401" s="64"/>
      <c r="AL401" s="64"/>
      <c r="AM401" s="64"/>
      <c r="AN401" s="64"/>
      <c r="AO401" s="64"/>
    </row>
    <row r="402" spans="1:41" x14ac:dyDescent="0.3">
      <c r="A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c r="AA402" s="64"/>
      <c r="AB402" s="64"/>
      <c r="AC402" s="64"/>
      <c r="AD402" s="64"/>
      <c r="AE402" s="64"/>
      <c r="AF402" s="64"/>
      <c r="AG402" s="64"/>
      <c r="AH402" s="64"/>
      <c r="AI402" s="64"/>
      <c r="AJ402" s="64"/>
      <c r="AK402" s="64"/>
      <c r="AL402" s="64"/>
      <c r="AM402" s="64"/>
      <c r="AN402" s="64"/>
      <c r="AO402" s="64"/>
    </row>
    <row r="403" spans="1:41" x14ac:dyDescent="0.3">
      <c r="A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c r="AA403" s="64"/>
      <c r="AB403" s="64"/>
      <c r="AC403" s="64"/>
      <c r="AD403" s="64"/>
      <c r="AE403" s="64"/>
      <c r="AF403" s="64"/>
      <c r="AG403" s="64"/>
      <c r="AH403" s="64"/>
      <c r="AI403" s="64"/>
      <c r="AJ403" s="64"/>
      <c r="AK403" s="64"/>
      <c r="AL403" s="64"/>
      <c r="AM403" s="64"/>
      <c r="AN403" s="64"/>
      <c r="AO403" s="64"/>
    </row>
    <row r="404" spans="1:41" x14ac:dyDescent="0.3">
      <c r="A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c r="AA404" s="64"/>
      <c r="AB404" s="64"/>
      <c r="AC404" s="64"/>
      <c r="AD404" s="64"/>
      <c r="AE404" s="64"/>
      <c r="AF404" s="64"/>
      <c r="AG404" s="64"/>
      <c r="AH404" s="64"/>
      <c r="AI404" s="64"/>
      <c r="AJ404" s="64"/>
      <c r="AK404" s="64"/>
      <c r="AL404" s="64"/>
      <c r="AM404" s="64"/>
      <c r="AN404" s="64"/>
      <c r="AO404" s="64"/>
    </row>
    <row r="405" spans="1:41" x14ac:dyDescent="0.3">
      <c r="A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c r="AA405" s="64"/>
      <c r="AB405" s="64"/>
      <c r="AC405" s="64"/>
      <c r="AD405" s="64"/>
      <c r="AE405" s="64"/>
      <c r="AF405" s="64"/>
      <c r="AG405" s="64"/>
      <c r="AH405" s="64"/>
      <c r="AI405" s="64"/>
      <c r="AJ405" s="64"/>
      <c r="AK405" s="64"/>
      <c r="AL405" s="64"/>
      <c r="AM405" s="64"/>
      <c r="AN405" s="64"/>
      <c r="AO405" s="64"/>
    </row>
    <row r="406" spans="1:41" x14ac:dyDescent="0.3">
      <c r="A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c r="AA406" s="64"/>
      <c r="AB406" s="64"/>
      <c r="AC406" s="64"/>
      <c r="AD406" s="64"/>
      <c r="AE406" s="64"/>
      <c r="AF406" s="64"/>
      <c r="AG406" s="64"/>
      <c r="AH406" s="64"/>
      <c r="AI406" s="64"/>
      <c r="AJ406" s="64"/>
      <c r="AK406" s="64"/>
      <c r="AL406" s="64"/>
      <c r="AM406" s="64"/>
      <c r="AN406" s="64"/>
      <c r="AO406" s="64"/>
    </row>
    <row r="407" spans="1:41" x14ac:dyDescent="0.3">
      <c r="A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c r="AA407" s="64"/>
      <c r="AB407" s="64"/>
      <c r="AC407" s="64"/>
      <c r="AD407" s="64"/>
      <c r="AE407" s="64"/>
      <c r="AF407" s="64"/>
      <c r="AG407" s="64"/>
      <c r="AH407" s="64"/>
      <c r="AI407" s="64"/>
      <c r="AJ407" s="64"/>
      <c r="AK407" s="64"/>
      <c r="AL407" s="64"/>
      <c r="AM407" s="64"/>
      <c r="AN407" s="64"/>
      <c r="AO407" s="64"/>
    </row>
    <row r="408" spans="1:41" x14ac:dyDescent="0.3">
      <c r="A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c r="AA408" s="64"/>
      <c r="AB408" s="64"/>
      <c r="AC408" s="64"/>
      <c r="AD408" s="64"/>
      <c r="AE408" s="64"/>
      <c r="AF408" s="64"/>
      <c r="AG408" s="64"/>
      <c r="AH408" s="64"/>
      <c r="AI408" s="64"/>
      <c r="AJ408" s="64"/>
      <c r="AK408" s="64"/>
      <c r="AL408" s="64"/>
      <c r="AM408" s="64"/>
      <c r="AN408" s="64"/>
      <c r="AO408" s="64"/>
    </row>
    <row r="409" spans="1:41" x14ac:dyDescent="0.3">
      <c r="A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c r="AA409" s="64"/>
      <c r="AB409" s="64"/>
      <c r="AC409" s="64"/>
      <c r="AD409" s="64"/>
      <c r="AE409" s="64"/>
      <c r="AF409" s="64"/>
      <c r="AG409" s="64"/>
      <c r="AH409" s="64"/>
      <c r="AI409" s="64"/>
      <c r="AJ409" s="64"/>
      <c r="AK409" s="64"/>
      <c r="AL409" s="64"/>
      <c r="AM409" s="64"/>
      <c r="AN409" s="64"/>
      <c r="AO409" s="64"/>
    </row>
    <row r="410" spans="1:41" x14ac:dyDescent="0.3">
      <c r="A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c r="AA410" s="64"/>
      <c r="AB410" s="64"/>
      <c r="AC410" s="64"/>
      <c r="AD410" s="64"/>
      <c r="AE410" s="64"/>
      <c r="AF410" s="64"/>
      <c r="AG410" s="64"/>
      <c r="AH410" s="64"/>
      <c r="AI410" s="64"/>
      <c r="AJ410" s="64"/>
      <c r="AK410" s="64"/>
      <c r="AL410" s="64"/>
      <c r="AM410" s="64"/>
      <c r="AN410" s="64"/>
      <c r="AO410" s="64"/>
    </row>
    <row r="411" spans="1:41" x14ac:dyDescent="0.3">
      <c r="A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c r="AA411" s="64"/>
      <c r="AB411" s="64"/>
      <c r="AC411" s="64"/>
      <c r="AD411" s="64"/>
      <c r="AE411" s="64"/>
      <c r="AF411" s="64"/>
      <c r="AG411" s="64"/>
      <c r="AH411" s="64"/>
      <c r="AI411" s="64"/>
      <c r="AJ411" s="64"/>
      <c r="AK411" s="64"/>
      <c r="AL411" s="64"/>
      <c r="AM411" s="64"/>
      <c r="AN411" s="64"/>
      <c r="AO411" s="64"/>
    </row>
    <row r="412" spans="1:41" x14ac:dyDescent="0.3">
      <c r="A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c r="AA412" s="64"/>
      <c r="AB412" s="64"/>
      <c r="AC412" s="64"/>
      <c r="AD412" s="64"/>
      <c r="AE412" s="64"/>
      <c r="AF412" s="64"/>
      <c r="AG412" s="64"/>
      <c r="AH412" s="64"/>
      <c r="AI412" s="64"/>
      <c r="AJ412" s="64"/>
      <c r="AK412" s="64"/>
      <c r="AL412" s="64"/>
      <c r="AM412" s="64"/>
      <c r="AN412" s="64"/>
      <c r="AO412" s="64"/>
    </row>
    <row r="413" spans="1:41" x14ac:dyDescent="0.3">
      <c r="A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c r="AA413" s="64"/>
      <c r="AB413" s="64"/>
      <c r="AC413" s="64"/>
      <c r="AD413" s="64"/>
      <c r="AE413" s="64"/>
      <c r="AF413" s="64"/>
      <c r="AG413" s="64"/>
      <c r="AH413" s="64"/>
      <c r="AI413" s="64"/>
      <c r="AJ413" s="64"/>
      <c r="AK413" s="64"/>
      <c r="AL413" s="64"/>
      <c r="AM413" s="64"/>
      <c r="AN413" s="64"/>
      <c r="AO413" s="64"/>
    </row>
    <row r="414" spans="1:41" x14ac:dyDescent="0.3">
      <c r="A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c r="AA414" s="64"/>
      <c r="AB414" s="64"/>
      <c r="AC414" s="64"/>
      <c r="AD414" s="64"/>
      <c r="AE414" s="64"/>
      <c r="AF414" s="64"/>
      <c r="AG414" s="64"/>
      <c r="AH414" s="64"/>
      <c r="AI414" s="64"/>
      <c r="AJ414" s="64"/>
      <c r="AK414" s="64"/>
      <c r="AL414" s="64"/>
      <c r="AM414" s="64"/>
      <c r="AN414" s="64"/>
      <c r="AO414" s="64"/>
    </row>
    <row r="415" spans="1:41" x14ac:dyDescent="0.3">
      <c r="A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c r="AA415" s="64"/>
      <c r="AB415" s="64"/>
      <c r="AC415" s="64"/>
      <c r="AD415" s="64"/>
      <c r="AE415" s="64"/>
      <c r="AF415" s="64"/>
      <c r="AG415" s="64"/>
      <c r="AH415" s="64"/>
      <c r="AI415" s="64"/>
      <c r="AJ415" s="64"/>
      <c r="AK415" s="64"/>
      <c r="AL415" s="64"/>
      <c r="AM415" s="64"/>
      <c r="AN415" s="64"/>
      <c r="AO415" s="64"/>
    </row>
    <row r="416" spans="1:41" x14ac:dyDescent="0.3">
      <c r="A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c r="AA416" s="64"/>
      <c r="AB416" s="64"/>
      <c r="AC416" s="64"/>
      <c r="AD416" s="64"/>
      <c r="AE416" s="64"/>
      <c r="AF416" s="64"/>
      <c r="AG416" s="64"/>
      <c r="AH416" s="64"/>
      <c r="AI416" s="64"/>
      <c r="AJ416" s="64"/>
      <c r="AK416" s="64"/>
      <c r="AL416" s="64"/>
      <c r="AM416" s="64"/>
      <c r="AN416" s="64"/>
      <c r="AO416" s="64"/>
    </row>
    <row r="417" spans="1:41" x14ac:dyDescent="0.3">
      <c r="A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c r="AA417" s="64"/>
      <c r="AB417" s="64"/>
      <c r="AC417" s="64"/>
      <c r="AD417" s="64"/>
      <c r="AE417" s="64"/>
      <c r="AF417" s="64"/>
      <c r="AG417" s="64"/>
      <c r="AH417" s="64"/>
      <c r="AI417" s="64"/>
      <c r="AJ417" s="64"/>
      <c r="AK417" s="64"/>
      <c r="AL417" s="64"/>
      <c r="AM417" s="64"/>
      <c r="AN417" s="64"/>
      <c r="AO417" s="64"/>
    </row>
    <row r="418" spans="1:41" x14ac:dyDescent="0.3">
      <c r="A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c r="AA418" s="64"/>
      <c r="AB418" s="64"/>
      <c r="AC418" s="64"/>
      <c r="AD418" s="64"/>
      <c r="AE418" s="64"/>
      <c r="AF418" s="64"/>
      <c r="AG418" s="64"/>
      <c r="AH418" s="64"/>
      <c r="AI418" s="64"/>
      <c r="AJ418" s="64"/>
      <c r="AK418" s="64"/>
      <c r="AL418" s="64"/>
      <c r="AM418" s="64"/>
      <c r="AN418" s="64"/>
      <c r="AO418" s="64"/>
    </row>
    <row r="419" spans="1:41" x14ac:dyDescent="0.3">
      <c r="A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c r="AA419" s="64"/>
      <c r="AB419" s="64"/>
      <c r="AC419" s="64"/>
      <c r="AD419" s="64"/>
      <c r="AE419" s="64"/>
      <c r="AF419" s="64"/>
      <c r="AG419" s="64"/>
      <c r="AH419" s="64"/>
      <c r="AI419" s="64"/>
      <c r="AJ419" s="64"/>
      <c r="AK419" s="64"/>
      <c r="AL419" s="64"/>
      <c r="AM419" s="64"/>
      <c r="AN419" s="64"/>
      <c r="AO419" s="64"/>
    </row>
    <row r="420" spans="1:41" x14ac:dyDescent="0.3">
      <c r="A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c r="AA420" s="64"/>
      <c r="AB420" s="64"/>
      <c r="AC420" s="64"/>
      <c r="AD420" s="64"/>
      <c r="AE420" s="64"/>
      <c r="AF420" s="64"/>
      <c r="AG420" s="64"/>
      <c r="AH420" s="64"/>
      <c r="AI420" s="64"/>
      <c r="AJ420" s="64"/>
      <c r="AK420" s="64"/>
      <c r="AL420" s="64"/>
      <c r="AM420" s="64"/>
      <c r="AN420" s="64"/>
      <c r="AO420" s="64"/>
    </row>
    <row r="421" spans="1:41" x14ac:dyDescent="0.3">
      <c r="A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c r="AA421" s="64"/>
      <c r="AB421" s="64"/>
      <c r="AC421" s="64"/>
      <c r="AD421" s="64"/>
      <c r="AE421" s="64"/>
      <c r="AF421" s="64"/>
      <c r="AG421" s="64"/>
      <c r="AH421" s="64"/>
      <c r="AI421" s="64"/>
      <c r="AJ421" s="64"/>
      <c r="AK421" s="64"/>
      <c r="AL421" s="64"/>
      <c r="AM421" s="64"/>
      <c r="AN421" s="64"/>
      <c r="AO421" s="64"/>
    </row>
    <row r="422" spans="1:41" x14ac:dyDescent="0.3">
      <c r="A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c r="AA422" s="64"/>
      <c r="AB422" s="64"/>
      <c r="AC422" s="64"/>
      <c r="AD422" s="64"/>
      <c r="AE422" s="64"/>
      <c r="AF422" s="64"/>
      <c r="AG422" s="64"/>
      <c r="AH422" s="64"/>
      <c r="AI422" s="64"/>
      <c r="AJ422" s="64"/>
      <c r="AK422" s="64"/>
      <c r="AL422" s="64"/>
      <c r="AM422" s="64"/>
      <c r="AN422" s="64"/>
      <c r="AO422" s="64"/>
    </row>
    <row r="423" spans="1:41" x14ac:dyDescent="0.3">
      <c r="A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c r="AA423" s="64"/>
      <c r="AB423" s="64"/>
      <c r="AC423" s="64"/>
      <c r="AD423" s="64"/>
      <c r="AE423" s="64"/>
      <c r="AF423" s="64"/>
      <c r="AG423" s="64"/>
      <c r="AH423" s="64"/>
      <c r="AI423" s="64"/>
      <c r="AJ423" s="64"/>
      <c r="AK423" s="64"/>
      <c r="AL423" s="64"/>
      <c r="AM423" s="64"/>
      <c r="AN423" s="64"/>
      <c r="AO423" s="64"/>
    </row>
    <row r="424" spans="1:41" x14ac:dyDescent="0.3">
      <c r="A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c r="AA424" s="64"/>
      <c r="AB424" s="64"/>
      <c r="AC424" s="64"/>
      <c r="AD424" s="64"/>
      <c r="AE424" s="64"/>
      <c r="AF424" s="64"/>
      <c r="AG424" s="64"/>
      <c r="AH424" s="64"/>
      <c r="AI424" s="64"/>
      <c r="AJ424" s="64"/>
      <c r="AK424" s="64"/>
      <c r="AL424" s="64"/>
      <c r="AM424" s="64"/>
      <c r="AN424" s="64"/>
      <c r="AO424" s="64"/>
    </row>
    <row r="425" spans="1:41" x14ac:dyDescent="0.3">
      <c r="A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c r="Z425" s="64"/>
      <c r="AA425" s="64"/>
      <c r="AB425" s="64"/>
      <c r="AC425" s="64"/>
      <c r="AD425" s="64"/>
      <c r="AE425" s="64"/>
      <c r="AF425" s="64"/>
      <c r="AG425" s="64"/>
      <c r="AH425" s="64"/>
      <c r="AI425" s="64"/>
      <c r="AJ425" s="64"/>
      <c r="AK425" s="64"/>
      <c r="AL425" s="64"/>
      <c r="AM425" s="64"/>
      <c r="AN425" s="64"/>
      <c r="AO425" s="64"/>
    </row>
    <row r="426" spans="1:41" x14ac:dyDescent="0.3">
      <c r="A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c r="Z426" s="64"/>
      <c r="AA426" s="64"/>
      <c r="AB426" s="64"/>
      <c r="AC426" s="64"/>
      <c r="AD426" s="64"/>
      <c r="AE426" s="64"/>
      <c r="AF426" s="64"/>
      <c r="AG426" s="64"/>
      <c r="AH426" s="64"/>
      <c r="AI426" s="64"/>
      <c r="AJ426" s="64"/>
      <c r="AK426" s="64"/>
      <c r="AL426" s="64"/>
      <c r="AM426" s="64"/>
      <c r="AN426" s="64"/>
      <c r="AO426" s="64"/>
    </row>
    <row r="427" spans="1:41" x14ac:dyDescent="0.3">
      <c r="A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c r="AA427" s="64"/>
      <c r="AB427" s="64"/>
      <c r="AC427" s="64"/>
      <c r="AD427" s="64"/>
      <c r="AE427" s="64"/>
      <c r="AF427" s="64"/>
      <c r="AG427" s="64"/>
      <c r="AH427" s="64"/>
      <c r="AI427" s="64"/>
      <c r="AJ427" s="64"/>
      <c r="AK427" s="64"/>
      <c r="AL427" s="64"/>
      <c r="AM427" s="64"/>
      <c r="AN427" s="64"/>
      <c r="AO427" s="64"/>
    </row>
    <row r="428" spans="1:41" x14ac:dyDescent="0.3">
      <c r="A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c r="Z428" s="64"/>
      <c r="AA428" s="64"/>
      <c r="AB428" s="64"/>
      <c r="AC428" s="64"/>
      <c r="AD428" s="64"/>
      <c r="AE428" s="64"/>
      <c r="AF428" s="64"/>
      <c r="AG428" s="64"/>
      <c r="AH428" s="64"/>
      <c r="AI428" s="64"/>
      <c r="AJ428" s="64"/>
      <c r="AK428" s="64"/>
      <c r="AL428" s="64"/>
      <c r="AM428" s="64"/>
      <c r="AN428" s="64"/>
      <c r="AO428" s="64"/>
    </row>
    <row r="429" spans="1:41" x14ac:dyDescent="0.3">
      <c r="A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c r="Z429" s="64"/>
      <c r="AA429" s="64"/>
      <c r="AB429" s="64"/>
      <c r="AC429" s="64"/>
      <c r="AD429" s="64"/>
      <c r="AE429" s="64"/>
      <c r="AF429" s="64"/>
      <c r="AG429" s="64"/>
      <c r="AH429" s="64"/>
      <c r="AI429" s="64"/>
      <c r="AJ429" s="64"/>
      <c r="AK429" s="64"/>
      <c r="AL429" s="64"/>
      <c r="AM429" s="64"/>
      <c r="AN429" s="64"/>
      <c r="AO429" s="64"/>
    </row>
    <row r="430" spans="1:41" x14ac:dyDescent="0.3">
      <c r="A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c r="AA430" s="64"/>
      <c r="AB430" s="64"/>
      <c r="AC430" s="64"/>
      <c r="AD430" s="64"/>
      <c r="AE430" s="64"/>
      <c r="AF430" s="64"/>
      <c r="AG430" s="64"/>
      <c r="AH430" s="64"/>
      <c r="AI430" s="64"/>
      <c r="AJ430" s="64"/>
      <c r="AK430" s="64"/>
      <c r="AL430" s="64"/>
      <c r="AM430" s="64"/>
      <c r="AN430" s="64"/>
      <c r="AO430" s="64"/>
    </row>
    <row r="431" spans="1:41" x14ac:dyDescent="0.3">
      <c r="A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c r="AA431" s="64"/>
      <c r="AB431" s="64"/>
      <c r="AC431" s="64"/>
      <c r="AD431" s="64"/>
      <c r="AE431" s="64"/>
      <c r="AF431" s="64"/>
      <c r="AG431" s="64"/>
      <c r="AH431" s="64"/>
      <c r="AI431" s="64"/>
      <c r="AJ431" s="64"/>
      <c r="AK431" s="64"/>
      <c r="AL431" s="64"/>
      <c r="AM431" s="64"/>
      <c r="AN431" s="64"/>
      <c r="AO431" s="64"/>
    </row>
    <row r="432" spans="1:41" x14ac:dyDescent="0.3">
      <c r="A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c r="AA432" s="64"/>
      <c r="AB432" s="64"/>
      <c r="AC432" s="64"/>
      <c r="AD432" s="64"/>
      <c r="AE432" s="64"/>
      <c r="AF432" s="64"/>
      <c r="AG432" s="64"/>
      <c r="AH432" s="64"/>
      <c r="AI432" s="64"/>
      <c r="AJ432" s="64"/>
      <c r="AK432" s="64"/>
      <c r="AL432" s="64"/>
      <c r="AM432" s="64"/>
      <c r="AN432" s="64"/>
      <c r="AO432" s="64"/>
    </row>
    <row r="433" spans="1:41" x14ac:dyDescent="0.3">
      <c r="A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c r="AA433" s="64"/>
      <c r="AB433" s="64"/>
      <c r="AC433" s="64"/>
      <c r="AD433" s="64"/>
      <c r="AE433" s="64"/>
      <c r="AF433" s="64"/>
      <c r="AG433" s="64"/>
      <c r="AH433" s="64"/>
      <c r="AI433" s="64"/>
      <c r="AJ433" s="64"/>
      <c r="AK433" s="64"/>
      <c r="AL433" s="64"/>
      <c r="AM433" s="64"/>
      <c r="AN433" s="64"/>
      <c r="AO433" s="64"/>
    </row>
    <row r="434" spans="1:41" x14ac:dyDescent="0.3">
      <c r="A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c r="AA434" s="64"/>
      <c r="AB434" s="64"/>
      <c r="AC434" s="64"/>
      <c r="AD434" s="64"/>
      <c r="AE434" s="64"/>
      <c r="AF434" s="64"/>
      <c r="AG434" s="64"/>
      <c r="AH434" s="64"/>
      <c r="AI434" s="64"/>
      <c r="AJ434" s="64"/>
      <c r="AK434" s="64"/>
      <c r="AL434" s="64"/>
      <c r="AM434" s="64"/>
      <c r="AN434" s="64"/>
      <c r="AO434" s="64"/>
    </row>
    <row r="435" spans="1:41" x14ac:dyDescent="0.3">
      <c r="A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c r="Z435" s="64"/>
      <c r="AA435" s="64"/>
      <c r="AB435" s="64"/>
      <c r="AC435" s="64"/>
      <c r="AD435" s="64"/>
      <c r="AE435" s="64"/>
      <c r="AF435" s="64"/>
      <c r="AG435" s="64"/>
      <c r="AH435" s="64"/>
      <c r="AI435" s="64"/>
      <c r="AJ435" s="64"/>
      <c r="AK435" s="64"/>
      <c r="AL435" s="64"/>
      <c r="AM435" s="64"/>
      <c r="AN435" s="64"/>
      <c r="AO435" s="64"/>
    </row>
    <row r="436" spans="1:41" x14ac:dyDescent="0.3">
      <c r="A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c r="Z436" s="64"/>
      <c r="AA436" s="64"/>
      <c r="AB436" s="64"/>
      <c r="AC436" s="64"/>
      <c r="AD436" s="64"/>
      <c r="AE436" s="64"/>
      <c r="AF436" s="64"/>
      <c r="AG436" s="64"/>
      <c r="AH436" s="64"/>
      <c r="AI436" s="64"/>
      <c r="AJ436" s="64"/>
      <c r="AK436" s="64"/>
      <c r="AL436" s="64"/>
      <c r="AM436" s="64"/>
      <c r="AN436" s="64"/>
      <c r="AO436" s="64"/>
    </row>
    <row r="437" spans="1:41" x14ac:dyDescent="0.3">
      <c r="A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c r="Z437" s="64"/>
      <c r="AA437" s="64"/>
      <c r="AB437" s="64"/>
      <c r="AC437" s="64"/>
      <c r="AD437" s="64"/>
      <c r="AE437" s="64"/>
      <c r="AF437" s="64"/>
      <c r="AG437" s="64"/>
      <c r="AH437" s="64"/>
      <c r="AI437" s="64"/>
      <c r="AJ437" s="64"/>
      <c r="AK437" s="64"/>
      <c r="AL437" s="64"/>
      <c r="AM437" s="64"/>
      <c r="AN437" s="64"/>
      <c r="AO437" s="64"/>
    </row>
    <row r="438" spans="1:41" x14ac:dyDescent="0.3">
      <c r="A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c r="Z438" s="64"/>
      <c r="AA438" s="64"/>
      <c r="AB438" s="64"/>
      <c r="AC438" s="64"/>
      <c r="AD438" s="64"/>
      <c r="AE438" s="64"/>
      <c r="AF438" s="64"/>
      <c r="AG438" s="64"/>
      <c r="AH438" s="64"/>
      <c r="AI438" s="64"/>
      <c r="AJ438" s="64"/>
      <c r="AK438" s="64"/>
      <c r="AL438" s="64"/>
      <c r="AM438" s="64"/>
      <c r="AN438" s="64"/>
      <c r="AO438" s="64"/>
    </row>
    <row r="439" spans="1:41" x14ac:dyDescent="0.3">
      <c r="A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c r="AA439" s="64"/>
      <c r="AB439" s="64"/>
      <c r="AC439" s="64"/>
      <c r="AD439" s="64"/>
      <c r="AE439" s="64"/>
      <c r="AF439" s="64"/>
      <c r="AG439" s="64"/>
      <c r="AH439" s="64"/>
      <c r="AI439" s="64"/>
      <c r="AJ439" s="64"/>
      <c r="AK439" s="64"/>
      <c r="AL439" s="64"/>
      <c r="AM439" s="64"/>
      <c r="AN439" s="64"/>
      <c r="AO439" s="64"/>
    </row>
    <row r="440" spans="1:41" x14ac:dyDescent="0.3">
      <c r="A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c r="Z440" s="64"/>
      <c r="AA440" s="64"/>
      <c r="AB440" s="64"/>
      <c r="AC440" s="64"/>
      <c r="AD440" s="64"/>
      <c r="AE440" s="64"/>
      <c r="AF440" s="64"/>
      <c r="AG440" s="64"/>
      <c r="AH440" s="64"/>
      <c r="AI440" s="64"/>
      <c r="AJ440" s="64"/>
      <c r="AK440" s="64"/>
      <c r="AL440" s="64"/>
      <c r="AM440" s="64"/>
      <c r="AN440" s="64"/>
      <c r="AO440" s="64"/>
    </row>
    <row r="441" spans="1:41" x14ac:dyDescent="0.3">
      <c r="A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c r="AA441" s="64"/>
      <c r="AB441" s="64"/>
      <c r="AC441" s="64"/>
      <c r="AD441" s="64"/>
      <c r="AE441" s="64"/>
      <c r="AF441" s="64"/>
      <c r="AG441" s="64"/>
      <c r="AH441" s="64"/>
      <c r="AI441" s="64"/>
      <c r="AJ441" s="64"/>
      <c r="AK441" s="64"/>
      <c r="AL441" s="64"/>
      <c r="AM441" s="64"/>
      <c r="AN441" s="64"/>
      <c r="AO441" s="64"/>
    </row>
    <row r="442" spans="1:41" x14ac:dyDescent="0.3">
      <c r="A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c r="AA442" s="64"/>
      <c r="AB442" s="64"/>
      <c r="AC442" s="64"/>
      <c r="AD442" s="64"/>
      <c r="AE442" s="64"/>
      <c r="AF442" s="64"/>
      <c r="AG442" s="64"/>
      <c r="AH442" s="64"/>
      <c r="AI442" s="64"/>
      <c r="AJ442" s="64"/>
      <c r="AK442" s="64"/>
      <c r="AL442" s="64"/>
      <c r="AM442" s="64"/>
      <c r="AN442" s="64"/>
      <c r="AO442" s="64"/>
    </row>
    <row r="443" spans="1:41" x14ac:dyDescent="0.3">
      <c r="A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c r="Z443" s="64"/>
      <c r="AA443" s="64"/>
      <c r="AB443" s="64"/>
      <c r="AC443" s="64"/>
      <c r="AD443" s="64"/>
      <c r="AE443" s="64"/>
      <c r="AF443" s="64"/>
      <c r="AG443" s="64"/>
      <c r="AH443" s="64"/>
      <c r="AI443" s="64"/>
      <c r="AJ443" s="64"/>
      <c r="AK443" s="64"/>
      <c r="AL443" s="64"/>
      <c r="AM443" s="64"/>
      <c r="AN443" s="64"/>
      <c r="AO443" s="64"/>
    </row>
    <row r="444" spans="1:41" x14ac:dyDescent="0.3">
      <c r="A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c r="AA444" s="64"/>
      <c r="AB444" s="64"/>
      <c r="AC444" s="64"/>
      <c r="AD444" s="64"/>
      <c r="AE444" s="64"/>
      <c r="AF444" s="64"/>
      <c r="AG444" s="64"/>
      <c r="AH444" s="64"/>
      <c r="AI444" s="64"/>
      <c r="AJ444" s="64"/>
      <c r="AK444" s="64"/>
      <c r="AL444" s="64"/>
      <c r="AM444" s="64"/>
      <c r="AN444" s="64"/>
      <c r="AO444" s="64"/>
    </row>
    <row r="445" spans="1:41" x14ac:dyDescent="0.3">
      <c r="A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c r="AA445" s="64"/>
      <c r="AB445" s="64"/>
      <c r="AC445" s="64"/>
      <c r="AD445" s="64"/>
      <c r="AE445" s="64"/>
      <c r="AF445" s="64"/>
      <c r="AG445" s="64"/>
      <c r="AH445" s="64"/>
      <c r="AI445" s="64"/>
      <c r="AJ445" s="64"/>
      <c r="AK445" s="64"/>
      <c r="AL445" s="64"/>
      <c r="AM445" s="64"/>
      <c r="AN445" s="64"/>
      <c r="AO445" s="64"/>
    </row>
    <row r="446" spans="1:41" x14ac:dyDescent="0.3">
      <c r="A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c r="Z446" s="64"/>
      <c r="AA446" s="64"/>
      <c r="AB446" s="64"/>
      <c r="AC446" s="64"/>
      <c r="AD446" s="64"/>
      <c r="AE446" s="64"/>
      <c r="AF446" s="64"/>
      <c r="AG446" s="64"/>
      <c r="AH446" s="64"/>
      <c r="AI446" s="64"/>
      <c r="AJ446" s="64"/>
      <c r="AK446" s="64"/>
      <c r="AL446" s="64"/>
      <c r="AM446" s="64"/>
      <c r="AN446" s="64"/>
      <c r="AO446" s="64"/>
    </row>
    <row r="447" spans="1:41" x14ac:dyDescent="0.3">
      <c r="A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c r="Z447" s="64"/>
      <c r="AA447" s="64"/>
      <c r="AB447" s="64"/>
      <c r="AC447" s="64"/>
      <c r="AD447" s="64"/>
      <c r="AE447" s="64"/>
      <c r="AF447" s="64"/>
      <c r="AG447" s="64"/>
      <c r="AH447" s="64"/>
      <c r="AI447" s="64"/>
      <c r="AJ447" s="64"/>
      <c r="AK447" s="64"/>
      <c r="AL447" s="64"/>
      <c r="AM447" s="64"/>
      <c r="AN447" s="64"/>
      <c r="AO447" s="64"/>
    </row>
    <row r="448" spans="1:41" x14ac:dyDescent="0.3">
      <c r="A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c r="AA448" s="64"/>
      <c r="AB448" s="64"/>
      <c r="AC448" s="64"/>
      <c r="AD448" s="64"/>
      <c r="AE448" s="64"/>
      <c r="AF448" s="64"/>
      <c r="AG448" s="64"/>
      <c r="AH448" s="64"/>
      <c r="AI448" s="64"/>
      <c r="AJ448" s="64"/>
      <c r="AK448" s="64"/>
      <c r="AL448" s="64"/>
      <c r="AM448" s="64"/>
      <c r="AN448" s="64"/>
      <c r="AO448" s="64"/>
    </row>
    <row r="449" spans="1:41" x14ac:dyDescent="0.3">
      <c r="A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c r="AA449" s="64"/>
      <c r="AB449" s="64"/>
      <c r="AC449" s="64"/>
      <c r="AD449" s="64"/>
      <c r="AE449" s="64"/>
      <c r="AF449" s="64"/>
      <c r="AG449" s="64"/>
      <c r="AH449" s="64"/>
      <c r="AI449" s="64"/>
      <c r="AJ449" s="64"/>
      <c r="AK449" s="64"/>
      <c r="AL449" s="64"/>
      <c r="AM449" s="64"/>
      <c r="AN449" s="64"/>
      <c r="AO449" s="64"/>
    </row>
    <row r="450" spans="1:41" x14ac:dyDescent="0.3">
      <c r="A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c r="AA450" s="64"/>
      <c r="AB450" s="64"/>
      <c r="AC450" s="64"/>
      <c r="AD450" s="64"/>
      <c r="AE450" s="64"/>
      <c r="AF450" s="64"/>
      <c r="AG450" s="64"/>
      <c r="AH450" s="64"/>
      <c r="AI450" s="64"/>
      <c r="AJ450" s="64"/>
      <c r="AK450" s="64"/>
      <c r="AL450" s="64"/>
      <c r="AM450" s="64"/>
      <c r="AN450" s="64"/>
      <c r="AO450" s="64"/>
    </row>
    <row r="451" spans="1:41" x14ac:dyDescent="0.3">
      <c r="A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c r="AA451" s="64"/>
      <c r="AB451" s="64"/>
      <c r="AC451" s="64"/>
      <c r="AD451" s="64"/>
      <c r="AE451" s="64"/>
      <c r="AF451" s="64"/>
      <c r="AG451" s="64"/>
      <c r="AH451" s="64"/>
      <c r="AI451" s="64"/>
      <c r="AJ451" s="64"/>
      <c r="AK451" s="64"/>
      <c r="AL451" s="64"/>
      <c r="AM451" s="64"/>
      <c r="AN451" s="64"/>
      <c r="AO451" s="64"/>
    </row>
    <row r="452" spans="1:41" x14ac:dyDescent="0.3">
      <c r="A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c r="AA452" s="64"/>
      <c r="AB452" s="64"/>
      <c r="AC452" s="64"/>
      <c r="AD452" s="64"/>
      <c r="AE452" s="64"/>
      <c r="AF452" s="64"/>
      <c r="AG452" s="64"/>
      <c r="AH452" s="64"/>
      <c r="AI452" s="64"/>
      <c r="AJ452" s="64"/>
      <c r="AK452" s="64"/>
      <c r="AL452" s="64"/>
      <c r="AM452" s="64"/>
      <c r="AN452" s="64"/>
      <c r="AO452" s="64"/>
    </row>
    <row r="453" spans="1:41" x14ac:dyDescent="0.3">
      <c r="A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c r="AA453" s="64"/>
      <c r="AB453" s="64"/>
      <c r="AC453" s="64"/>
      <c r="AD453" s="64"/>
      <c r="AE453" s="64"/>
      <c r="AF453" s="64"/>
      <c r="AG453" s="64"/>
      <c r="AH453" s="64"/>
      <c r="AI453" s="64"/>
      <c r="AJ453" s="64"/>
      <c r="AK453" s="64"/>
      <c r="AL453" s="64"/>
      <c r="AM453" s="64"/>
      <c r="AN453" s="64"/>
      <c r="AO453" s="64"/>
    </row>
    <row r="454" spans="1:41" x14ac:dyDescent="0.3">
      <c r="A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c r="AA454" s="64"/>
      <c r="AB454" s="64"/>
      <c r="AC454" s="64"/>
      <c r="AD454" s="64"/>
      <c r="AE454" s="64"/>
      <c r="AF454" s="64"/>
      <c r="AG454" s="64"/>
      <c r="AH454" s="64"/>
      <c r="AI454" s="64"/>
      <c r="AJ454" s="64"/>
      <c r="AK454" s="64"/>
      <c r="AL454" s="64"/>
      <c r="AM454" s="64"/>
      <c r="AN454" s="64"/>
      <c r="AO454" s="64"/>
    </row>
    <row r="455" spans="1:41" x14ac:dyDescent="0.3">
      <c r="A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c r="AA455" s="64"/>
      <c r="AB455" s="64"/>
      <c r="AC455" s="64"/>
      <c r="AD455" s="64"/>
      <c r="AE455" s="64"/>
      <c r="AF455" s="64"/>
      <c r="AG455" s="64"/>
      <c r="AH455" s="64"/>
      <c r="AI455" s="64"/>
      <c r="AJ455" s="64"/>
      <c r="AK455" s="64"/>
      <c r="AL455" s="64"/>
      <c r="AM455" s="64"/>
      <c r="AN455" s="64"/>
      <c r="AO455" s="64"/>
    </row>
    <row r="456" spans="1:41" x14ac:dyDescent="0.3">
      <c r="A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c r="AA456" s="64"/>
      <c r="AB456" s="64"/>
      <c r="AC456" s="64"/>
      <c r="AD456" s="64"/>
      <c r="AE456" s="64"/>
      <c r="AF456" s="64"/>
      <c r="AG456" s="64"/>
      <c r="AH456" s="64"/>
      <c r="AI456" s="64"/>
      <c r="AJ456" s="64"/>
      <c r="AK456" s="64"/>
      <c r="AL456" s="64"/>
      <c r="AM456" s="64"/>
      <c r="AN456" s="64"/>
      <c r="AO456" s="64"/>
    </row>
    <row r="457" spans="1:41" x14ac:dyDescent="0.3">
      <c r="A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c r="AA457" s="64"/>
      <c r="AB457" s="64"/>
      <c r="AC457" s="64"/>
      <c r="AD457" s="64"/>
      <c r="AE457" s="64"/>
      <c r="AF457" s="64"/>
      <c r="AG457" s="64"/>
      <c r="AH457" s="64"/>
      <c r="AI457" s="64"/>
      <c r="AJ457" s="64"/>
      <c r="AK457" s="64"/>
      <c r="AL457" s="64"/>
      <c r="AM457" s="64"/>
      <c r="AN457" s="64"/>
      <c r="AO457" s="64"/>
    </row>
    <row r="458" spans="1:41" x14ac:dyDescent="0.3">
      <c r="A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c r="AA458" s="64"/>
      <c r="AB458" s="64"/>
      <c r="AC458" s="64"/>
      <c r="AD458" s="64"/>
      <c r="AE458" s="64"/>
      <c r="AF458" s="64"/>
      <c r="AG458" s="64"/>
      <c r="AH458" s="64"/>
      <c r="AI458" s="64"/>
      <c r="AJ458" s="64"/>
      <c r="AK458" s="64"/>
      <c r="AL458" s="64"/>
      <c r="AM458" s="64"/>
      <c r="AN458" s="64"/>
      <c r="AO458" s="64"/>
    </row>
    <row r="459" spans="1:41" x14ac:dyDescent="0.3">
      <c r="A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c r="AA459" s="64"/>
      <c r="AB459" s="64"/>
      <c r="AC459" s="64"/>
      <c r="AD459" s="64"/>
      <c r="AE459" s="64"/>
      <c r="AF459" s="64"/>
      <c r="AG459" s="64"/>
      <c r="AH459" s="64"/>
      <c r="AI459" s="64"/>
      <c r="AJ459" s="64"/>
      <c r="AK459" s="64"/>
      <c r="AL459" s="64"/>
      <c r="AM459" s="64"/>
      <c r="AN459" s="64"/>
      <c r="AO459" s="64"/>
    </row>
    <row r="460" spans="1:41" x14ac:dyDescent="0.3">
      <c r="A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c r="AA460" s="64"/>
      <c r="AB460" s="64"/>
      <c r="AC460" s="64"/>
      <c r="AD460" s="64"/>
      <c r="AE460" s="64"/>
      <c r="AF460" s="64"/>
      <c r="AG460" s="64"/>
      <c r="AH460" s="64"/>
      <c r="AI460" s="64"/>
      <c r="AJ460" s="64"/>
      <c r="AK460" s="64"/>
      <c r="AL460" s="64"/>
      <c r="AM460" s="64"/>
      <c r="AN460" s="64"/>
      <c r="AO460" s="64"/>
    </row>
    <row r="461" spans="1:41" x14ac:dyDescent="0.3">
      <c r="A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c r="AA461" s="64"/>
      <c r="AB461" s="64"/>
      <c r="AC461" s="64"/>
      <c r="AD461" s="64"/>
      <c r="AE461" s="64"/>
      <c r="AF461" s="64"/>
      <c r="AG461" s="64"/>
      <c r="AH461" s="64"/>
      <c r="AI461" s="64"/>
      <c r="AJ461" s="64"/>
      <c r="AK461" s="64"/>
      <c r="AL461" s="64"/>
      <c r="AM461" s="64"/>
      <c r="AN461" s="64"/>
      <c r="AO461" s="64"/>
    </row>
    <row r="462" spans="1:41" x14ac:dyDescent="0.3">
      <c r="A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c r="AA462" s="64"/>
      <c r="AB462" s="64"/>
      <c r="AC462" s="64"/>
      <c r="AD462" s="64"/>
      <c r="AE462" s="64"/>
      <c r="AF462" s="64"/>
      <c r="AG462" s="64"/>
      <c r="AH462" s="64"/>
      <c r="AI462" s="64"/>
      <c r="AJ462" s="64"/>
      <c r="AK462" s="64"/>
      <c r="AL462" s="64"/>
      <c r="AM462" s="64"/>
      <c r="AN462" s="64"/>
      <c r="AO462" s="64"/>
    </row>
    <row r="463" spans="1:41" x14ac:dyDescent="0.3">
      <c r="A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c r="AA463" s="64"/>
      <c r="AB463" s="64"/>
      <c r="AC463" s="64"/>
      <c r="AD463" s="64"/>
      <c r="AE463" s="64"/>
      <c r="AF463" s="64"/>
      <c r="AG463" s="64"/>
      <c r="AH463" s="64"/>
      <c r="AI463" s="64"/>
      <c r="AJ463" s="64"/>
      <c r="AK463" s="64"/>
      <c r="AL463" s="64"/>
      <c r="AM463" s="64"/>
      <c r="AN463" s="64"/>
      <c r="AO463" s="64"/>
    </row>
    <row r="464" spans="1:41" x14ac:dyDescent="0.3">
      <c r="A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c r="AA464" s="64"/>
      <c r="AB464" s="64"/>
      <c r="AC464" s="64"/>
      <c r="AD464" s="64"/>
      <c r="AE464" s="64"/>
      <c r="AF464" s="64"/>
      <c r="AG464" s="64"/>
      <c r="AH464" s="64"/>
      <c r="AI464" s="64"/>
      <c r="AJ464" s="64"/>
      <c r="AK464" s="64"/>
      <c r="AL464" s="64"/>
      <c r="AM464" s="64"/>
      <c r="AN464" s="64"/>
      <c r="AO464" s="64"/>
    </row>
    <row r="465" spans="1:41" x14ac:dyDescent="0.3">
      <c r="A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c r="AA465" s="64"/>
      <c r="AB465" s="64"/>
      <c r="AC465" s="64"/>
      <c r="AD465" s="64"/>
      <c r="AE465" s="64"/>
      <c r="AF465" s="64"/>
      <c r="AG465" s="64"/>
      <c r="AH465" s="64"/>
      <c r="AI465" s="64"/>
      <c r="AJ465" s="64"/>
      <c r="AK465" s="64"/>
      <c r="AL465" s="64"/>
      <c r="AM465" s="64"/>
      <c r="AN465" s="64"/>
      <c r="AO465" s="64"/>
    </row>
    <row r="466" spans="1:41" x14ac:dyDescent="0.3">
      <c r="A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c r="AA466" s="64"/>
      <c r="AB466" s="64"/>
      <c r="AC466" s="64"/>
      <c r="AD466" s="64"/>
      <c r="AE466" s="64"/>
      <c r="AF466" s="64"/>
      <c r="AG466" s="64"/>
      <c r="AH466" s="64"/>
      <c r="AI466" s="64"/>
      <c r="AJ466" s="64"/>
      <c r="AK466" s="64"/>
      <c r="AL466" s="64"/>
      <c r="AM466" s="64"/>
      <c r="AN466" s="64"/>
      <c r="AO466" s="64"/>
    </row>
    <row r="467" spans="1:41" x14ac:dyDescent="0.3">
      <c r="A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c r="AA467" s="64"/>
      <c r="AB467" s="64"/>
      <c r="AC467" s="64"/>
      <c r="AD467" s="64"/>
      <c r="AE467" s="64"/>
      <c r="AF467" s="64"/>
      <c r="AG467" s="64"/>
      <c r="AH467" s="64"/>
      <c r="AI467" s="64"/>
      <c r="AJ467" s="64"/>
      <c r="AK467" s="64"/>
      <c r="AL467" s="64"/>
      <c r="AM467" s="64"/>
      <c r="AN467" s="64"/>
      <c r="AO467" s="64"/>
    </row>
    <row r="468" spans="1:41" x14ac:dyDescent="0.3">
      <c r="A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c r="AA468" s="64"/>
      <c r="AB468" s="64"/>
      <c r="AC468" s="64"/>
      <c r="AD468" s="64"/>
      <c r="AE468" s="64"/>
      <c r="AF468" s="64"/>
      <c r="AG468" s="64"/>
      <c r="AH468" s="64"/>
      <c r="AI468" s="64"/>
      <c r="AJ468" s="64"/>
      <c r="AK468" s="64"/>
      <c r="AL468" s="64"/>
      <c r="AM468" s="64"/>
      <c r="AN468" s="64"/>
      <c r="AO468" s="64"/>
    </row>
    <row r="469" spans="1:41" x14ac:dyDescent="0.3">
      <c r="A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c r="AA469" s="64"/>
      <c r="AB469" s="64"/>
      <c r="AC469" s="64"/>
      <c r="AD469" s="64"/>
      <c r="AE469" s="64"/>
      <c r="AF469" s="64"/>
      <c r="AG469" s="64"/>
      <c r="AH469" s="64"/>
      <c r="AI469" s="64"/>
      <c r="AJ469" s="64"/>
      <c r="AK469" s="64"/>
      <c r="AL469" s="64"/>
      <c r="AM469" s="64"/>
      <c r="AN469" s="64"/>
      <c r="AO469" s="64"/>
    </row>
    <row r="470" spans="1:41" x14ac:dyDescent="0.3">
      <c r="A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c r="AA470" s="64"/>
      <c r="AB470" s="64"/>
      <c r="AC470" s="64"/>
      <c r="AD470" s="64"/>
      <c r="AE470" s="64"/>
      <c r="AF470" s="64"/>
      <c r="AG470" s="64"/>
      <c r="AH470" s="64"/>
      <c r="AI470" s="64"/>
      <c r="AJ470" s="64"/>
      <c r="AK470" s="64"/>
      <c r="AL470" s="64"/>
      <c r="AM470" s="64"/>
      <c r="AN470" s="64"/>
      <c r="AO470" s="64"/>
    </row>
    <row r="471" spans="1:41" x14ac:dyDescent="0.3">
      <c r="A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c r="AA471" s="64"/>
      <c r="AB471" s="64"/>
      <c r="AC471" s="64"/>
      <c r="AD471" s="64"/>
      <c r="AE471" s="64"/>
      <c r="AF471" s="64"/>
      <c r="AG471" s="64"/>
      <c r="AH471" s="64"/>
      <c r="AI471" s="64"/>
      <c r="AJ471" s="64"/>
      <c r="AK471" s="64"/>
      <c r="AL471" s="64"/>
      <c r="AM471" s="64"/>
      <c r="AN471" s="64"/>
      <c r="AO471" s="64"/>
    </row>
    <row r="472" spans="1:41" x14ac:dyDescent="0.3">
      <c r="A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c r="AA472" s="64"/>
      <c r="AB472" s="64"/>
      <c r="AC472" s="64"/>
      <c r="AD472" s="64"/>
      <c r="AE472" s="64"/>
      <c r="AF472" s="64"/>
      <c r="AG472" s="64"/>
      <c r="AH472" s="64"/>
      <c r="AI472" s="64"/>
      <c r="AJ472" s="64"/>
      <c r="AK472" s="64"/>
      <c r="AL472" s="64"/>
      <c r="AM472" s="64"/>
      <c r="AN472" s="64"/>
      <c r="AO472" s="64"/>
    </row>
    <row r="473" spans="1:41" x14ac:dyDescent="0.3">
      <c r="A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c r="Z473" s="64"/>
      <c r="AA473" s="64"/>
      <c r="AB473" s="64"/>
      <c r="AC473" s="64"/>
      <c r="AD473" s="64"/>
      <c r="AE473" s="64"/>
      <c r="AF473" s="64"/>
      <c r="AG473" s="64"/>
      <c r="AH473" s="64"/>
      <c r="AI473" s="64"/>
      <c r="AJ473" s="64"/>
      <c r="AK473" s="64"/>
      <c r="AL473" s="64"/>
      <c r="AM473" s="64"/>
      <c r="AN473" s="64"/>
      <c r="AO473" s="64"/>
    </row>
    <row r="474" spans="1:41" x14ac:dyDescent="0.3">
      <c r="A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c r="Z474" s="64"/>
      <c r="AA474" s="64"/>
      <c r="AB474" s="64"/>
      <c r="AC474" s="64"/>
      <c r="AD474" s="64"/>
      <c r="AE474" s="64"/>
      <c r="AF474" s="64"/>
      <c r="AG474" s="64"/>
      <c r="AH474" s="64"/>
      <c r="AI474" s="64"/>
      <c r="AJ474" s="64"/>
      <c r="AK474" s="64"/>
      <c r="AL474" s="64"/>
      <c r="AM474" s="64"/>
      <c r="AN474" s="64"/>
      <c r="AO474" s="64"/>
    </row>
    <row r="475" spans="1:41" x14ac:dyDescent="0.3">
      <c r="A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c r="AA475" s="64"/>
      <c r="AB475" s="64"/>
      <c r="AC475" s="64"/>
      <c r="AD475" s="64"/>
      <c r="AE475" s="64"/>
      <c r="AF475" s="64"/>
      <c r="AG475" s="64"/>
      <c r="AH475" s="64"/>
      <c r="AI475" s="64"/>
      <c r="AJ475" s="64"/>
      <c r="AK475" s="64"/>
      <c r="AL475" s="64"/>
      <c r="AM475" s="64"/>
      <c r="AN475" s="64"/>
      <c r="AO475" s="64"/>
    </row>
    <row r="476" spans="1:41" x14ac:dyDescent="0.3">
      <c r="A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c r="Z476" s="64"/>
      <c r="AA476" s="64"/>
      <c r="AB476" s="64"/>
      <c r="AC476" s="64"/>
      <c r="AD476" s="64"/>
      <c r="AE476" s="64"/>
      <c r="AF476" s="64"/>
      <c r="AG476" s="64"/>
      <c r="AH476" s="64"/>
      <c r="AI476" s="64"/>
      <c r="AJ476" s="64"/>
      <c r="AK476" s="64"/>
      <c r="AL476" s="64"/>
      <c r="AM476" s="64"/>
      <c r="AN476" s="64"/>
      <c r="AO476" s="64"/>
    </row>
    <row r="477" spans="1:41" x14ac:dyDescent="0.3">
      <c r="A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c r="AA477" s="64"/>
      <c r="AB477" s="64"/>
      <c r="AC477" s="64"/>
      <c r="AD477" s="64"/>
      <c r="AE477" s="64"/>
      <c r="AF477" s="64"/>
      <c r="AG477" s="64"/>
      <c r="AH477" s="64"/>
      <c r="AI477" s="64"/>
      <c r="AJ477" s="64"/>
      <c r="AK477" s="64"/>
      <c r="AL477" s="64"/>
      <c r="AM477" s="64"/>
      <c r="AN477" s="64"/>
      <c r="AO477" s="64"/>
    </row>
    <row r="478" spans="1:41" x14ac:dyDescent="0.3">
      <c r="A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c r="AA478" s="64"/>
      <c r="AB478" s="64"/>
      <c r="AC478" s="64"/>
      <c r="AD478" s="64"/>
      <c r="AE478" s="64"/>
      <c r="AF478" s="64"/>
      <c r="AG478" s="64"/>
      <c r="AH478" s="64"/>
      <c r="AI478" s="64"/>
      <c r="AJ478" s="64"/>
      <c r="AK478" s="64"/>
      <c r="AL478" s="64"/>
      <c r="AM478" s="64"/>
      <c r="AN478" s="64"/>
      <c r="AO478" s="64"/>
    </row>
    <row r="479" spans="1:41" x14ac:dyDescent="0.3">
      <c r="A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c r="AA479" s="64"/>
      <c r="AB479" s="64"/>
      <c r="AC479" s="64"/>
      <c r="AD479" s="64"/>
      <c r="AE479" s="64"/>
      <c r="AF479" s="64"/>
      <c r="AG479" s="64"/>
      <c r="AH479" s="64"/>
      <c r="AI479" s="64"/>
      <c r="AJ479" s="64"/>
      <c r="AK479" s="64"/>
      <c r="AL479" s="64"/>
      <c r="AM479" s="64"/>
      <c r="AN479" s="64"/>
      <c r="AO479" s="64"/>
    </row>
    <row r="480" spans="1:41" x14ac:dyDescent="0.3">
      <c r="A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c r="AA480" s="64"/>
      <c r="AB480" s="64"/>
      <c r="AC480" s="64"/>
      <c r="AD480" s="64"/>
      <c r="AE480" s="64"/>
      <c r="AF480" s="64"/>
      <c r="AG480" s="64"/>
      <c r="AH480" s="64"/>
      <c r="AI480" s="64"/>
      <c r="AJ480" s="64"/>
      <c r="AK480" s="64"/>
      <c r="AL480" s="64"/>
      <c r="AM480" s="64"/>
      <c r="AN480" s="64"/>
      <c r="AO480" s="64"/>
    </row>
    <row r="481" spans="1:41" x14ac:dyDescent="0.3">
      <c r="A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c r="AA481" s="64"/>
      <c r="AB481" s="64"/>
      <c r="AC481" s="64"/>
      <c r="AD481" s="64"/>
      <c r="AE481" s="64"/>
      <c r="AF481" s="64"/>
      <c r="AG481" s="64"/>
      <c r="AH481" s="64"/>
      <c r="AI481" s="64"/>
      <c r="AJ481" s="64"/>
      <c r="AK481" s="64"/>
      <c r="AL481" s="64"/>
      <c r="AM481" s="64"/>
      <c r="AN481" s="64"/>
      <c r="AO481" s="64"/>
    </row>
    <row r="482" spans="1:41" x14ac:dyDescent="0.3">
      <c r="A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c r="AA482" s="64"/>
      <c r="AB482" s="64"/>
      <c r="AC482" s="64"/>
      <c r="AD482" s="64"/>
      <c r="AE482" s="64"/>
      <c r="AF482" s="64"/>
      <c r="AG482" s="64"/>
      <c r="AH482" s="64"/>
      <c r="AI482" s="64"/>
      <c r="AJ482" s="64"/>
      <c r="AK482" s="64"/>
      <c r="AL482" s="64"/>
      <c r="AM482" s="64"/>
      <c r="AN482" s="64"/>
      <c r="AO482" s="64"/>
    </row>
    <row r="483" spans="1:41" x14ac:dyDescent="0.3">
      <c r="A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c r="AA483" s="64"/>
      <c r="AB483" s="64"/>
      <c r="AC483" s="64"/>
      <c r="AD483" s="64"/>
      <c r="AE483" s="64"/>
      <c r="AF483" s="64"/>
      <c r="AG483" s="64"/>
      <c r="AH483" s="64"/>
      <c r="AI483" s="64"/>
      <c r="AJ483" s="64"/>
      <c r="AK483" s="64"/>
      <c r="AL483" s="64"/>
      <c r="AM483" s="64"/>
      <c r="AN483" s="64"/>
      <c r="AO483" s="64"/>
    </row>
    <row r="484" spans="1:41" x14ac:dyDescent="0.3">
      <c r="A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c r="AA484" s="64"/>
      <c r="AB484" s="64"/>
      <c r="AC484" s="64"/>
      <c r="AD484" s="64"/>
      <c r="AE484" s="64"/>
      <c r="AF484" s="64"/>
      <c r="AG484" s="64"/>
      <c r="AH484" s="64"/>
      <c r="AI484" s="64"/>
      <c r="AJ484" s="64"/>
      <c r="AK484" s="64"/>
      <c r="AL484" s="64"/>
      <c r="AM484" s="64"/>
      <c r="AN484" s="64"/>
      <c r="AO484" s="64"/>
    </row>
    <row r="485" spans="1:41" x14ac:dyDescent="0.3">
      <c r="A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c r="AA485" s="64"/>
      <c r="AB485" s="64"/>
      <c r="AC485" s="64"/>
      <c r="AD485" s="64"/>
      <c r="AE485" s="64"/>
      <c r="AF485" s="64"/>
      <c r="AG485" s="64"/>
      <c r="AH485" s="64"/>
      <c r="AI485" s="64"/>
      <c r="AJ485" s="64"/>
      <c r="AK485" s="64"/>
      <c r="AL485" s="64"/>
      <c r="AM485" s="64"/>
      <c r="AN485" s="64"/>
      <c r="AO485" s="64"/>
    </row>
    <row r="486" spans="1:41" x14ac:dyDescent="0.3">
      <c r="A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c r="AA486" s="64"/>
      <c r="AB486" s="64"/>
      <c r="AC486" s="64"/>
      <c r="AD486" s="64"/>
      <c r="AE486" s="64"/>
      <c r="AF486" s="64"/>
      <c r="AG486" s="64"/>
      <c r="AH486" s="64"/>
      <c r="AI486" s="64"/>
      <c r="AJ486" s="64"/>
      <c r="AK486" s="64"/>
      <c r="AL486" s="64"/>
      <c r="AM486" s="64"/>
      <c r="AN486" s="64"/>
      <c r="AO486" s="64"/>
    </row>
    <row r="487" spans="1:41" x14ac:dyDescent="0.3">
      <c r="A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c r="AA487" s="64"/>
      <c r="AB487" s="64"/>
      <c r="AC487" s="64"/>
      <c r="AD487" s="64"/>
      <c r="AE487" s="64"/>
      <c r="AF487" s="64"/>
      <c r="AG487" s="64"/>
      <c r="AH487" s="64"/>
      <c r="AI487" s="64"/>
      <c r="AJ487" s="64"/>
      <c r="AK487" s="64"/>
      <c r="AL487" s="64"/>
      <c r="AM487" s="64"/>
      <c r="AN487" s="64"/>
      <c r="AO487" s="64"/>
    </row>
    <row r="488" spans="1:41" x14ac:dyDescent="0.3">
      <c r="A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c r="AA488" s="64"/>
      <c r="AB488" s="64"/>
      <c r="AC488" s="64"/>
      <c r="AD488" s="64"/>
      <c r="AE488" s="64"/>
      <c r="AF488" s="64"/>
      <c r="AG488" s="64"/>
      <c r="AH488" s="64"/>
      <c r="AI488" s="64"/>
      <c r="AJ488" s="64"/>
      <c r="AK488" s="64"/>
      <c r="AL488" s="64"/>
      <c r="AM488" s="64"/>
      <c r="AN488" s="64"/>
      <c r="AO488" s="64"/>
    </row>
    <row r="489" spans="1:41" x14ac:dyDescent="0.3">
      <c r="A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c r="AA489" s="64"/>
      <c r="AB489" s="64"/>
      <c r="AC489" s="64"/>
      <c r="AD489" s="64"/>
      <c r="AE489" s="64"/>
      <c r="AF489" s="64"/>
      <c r="AG489" s="64"/>
      <c r="AH489" s="64"/>
      <c r="AI489" s="64"/>
      <c r="AJ489" s="64"/>
      <c r="AK489" s="64"/>
      <c r="AL489" s="64"/>
      <c r="AM489" s="64"/>
      <c r="AN489" s="64"/>
      <c r="AO489" s="64"/>
    </row>
    <row r="490" spans="1:41" x14ac:dyDescent="0.3">
      <c r="A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c r="AA490" s="64"/>
      <c r="AB490" s="64"/>
      <c r="AC490" s="64"/>
      <c r="AD490" s="64"/>
      <c r="AE490" s="64"/>
      <c r="AF490" s="64"/>
      <c r="AG490" s="64"/>
      <c r="AH490" s="64"/>
      <c r="AI490" s="64"/>
      <c r="AJ490" s="64"/>
      <c r="AK490" s="64"/>
      <c r="AL490" s="64"/>
      <c r="AM490" s="64"/>
      <c r="AN490" s="64"/>
      <c r="AO490" s="64"/>
    </row>
    <row r="491" spans="1:41" x14ac:dyDescent="0.3">
      <c r="A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c r="AA491" s="64"/>
      <c r="AB491" s="64"/>
      <c r="AC491" s="64"/>
      <c r="AD491" s="64"/>
      <c r="AE491" s="64"/>
      <c r="AF491" s="64"/>
      <c r="AG491" s="64"/>
      <c r="AH491" s="64"/>
      <c r="AI491" s="64"/>
      <c r="AJ491" s="64"/>
      <c r="AK491" s="64"/>
      <c r="AL491" s="64"/>
      <c r="AM491" s="64"/>
      <c r="AN491" s="64"/>
      <c r="AO491" s="64"/>
    </row>
    <row r="492" spans="1:41" x14ac:dyDescent="0.3">
      <c r="A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c r="AA492" s="64"/>
      <c r="AB492" s="64"/>
      <c r="AC492" s="64"/>
      <c r="AD492" s="64"/>
      <c r="AE492" s="64"/>
      <c r="AF492" s="64"/>
      <c r="AG492" s="64"/>
      <c r="AH492" s="64"/>
      <c r="AI492" s="64"/>
      <c r="AJ492" s="64"/>
      <c r="AK492" s="64"/>
      <c r="AL492" s="64"/>
      <c r="AM492" s="64"/>
      <c r="AN492" s="64"/>
      <c r="AO492" s="64"/>
    </row>
    <row r="493" spans="1:41" x14ac:dyDescent="0.3">
      <c r="A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c r="AA493" s="64"/>
      <c r="AB493" s="64"/>
      <c r="AC493" s="64"/>
      <c r="AD493" s="64"/>
      <c r="AE493" s="64"/>
      <c r="AF493" s="64"/>
      <c r="AG493" s="64"/>
      <c r="AH493" s="64"/>
      <c r="AI493" s="64"/>
      <c r="AJ493" s="64"/>
      <c r="AK493" s="64"/>
      <c r="AL493" s="64"/>
      <c r="AM493" s="64"/>
      <c r="AN493" s="64"/>
      <c r="AO493" s="64"/>
    </row>
    <row r="494" spans="1:41" x14ac:dyDescent="0.3">
      <c r="A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c r="AA494" s="64"/>
      <c r="AB494" s="64"/>
      <c r="AC494" s="64"/>
      <c r="AD494" s="64"/>
      <c r="AE494" s="64"/>
      <c r="AF494" s="64"/>
      <c r="AG494" s="64"/>
      <c r="AH494" s="64"/>
      <c r="AI494" s="64"/>
      <c r="AJ494" s="64"/>
      <c r="AK494" s="64"/>
      <c r="AL494" s="64"/>
      <c r="AM494" s="64"/>
      <c r="AN494" s="64"/>
      <c r="AO494" s="64"/>
    </row>
    <row r="495" spans="1:41" x14ac:dyDescent="0.3">
      <c r="A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c r="AA495" s="64"/>
      <c r="AB495" s="64"/>
      <c r="AC495" s="64"/>
      <c r="AD495" s="64"/>
      <c r="AE495" s="64"/>
      <c r="AF495" s="64"/>
      <c r="AG495" s="64"/>
      <c r="AH495" s="64"/>
      <c r="AI495" s="64"/>
      <c r="AJ495" s="64"/>
      <c r="AK495" s="64"/>
      <c r="AL495" s="64"/>
      <c r="AM495" s="64"/>
      <c r="AN495" s="64"/>
      <c r="AO495" s="64"/>
    </row>
    <row r="496" spans="1:41" x14ac:dyDescent="0.3">
      <c r="A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c r="AA496" s="64"/>
      <c r="AB496" s="64"/>
      <c r="AC496" s="64"/>
      <c r="AD496" s="64"/>
      <c r="AE496" s="64"/>
      <c r="AF496" s="64"/>
      <c r="AG496" s="64"/>
      <c r="AH496" s="64"/>
      <c r="AI496" s="64"/>
      <c r="AJ496" s="64"/>
      <c r="AK496" s="64"/>
      <c r="AL496" s="64"/>
      <c r="AM496" s="64"/>
      <c r="AN496" s="64"/>
      <c r="AO496" s="64"/>
    </row>
    <row r="497" spans="1:41" x14ac:dyDescent="0.3">
      <c r="A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c r="AA497" s="64"/>
      <c r="AB497" s="64"/>
      <c r="AC497" s="64"/>
      <c r="AD497" s="64"/>
      <c r="AE497" s="64"/>
      <c r="AF497" s="64"/>
      <c r="AG497" s="64"/>
      <c r="AH497" s="64"/>
      <c r="AI497" s="64"/>
      <c r="AJ497" s="64"/>
      <c r="AK497" s="64"/>
      <c r="AL497" s="64"/>
      <c r="AM497" s="64"/>
      <c r="AN497" s="64"/>
      <c r="AO497" s="64"/>
    </row>
    <row r="498" spans="1:41" x14ac:dyDescent="0.3">
      <c r="A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c r="AA498" s="64"/>
      <c r="AB498" s="64"/>
      <c r="AC498" s="64"/>
      <c r="AD498" s="64"/>
      <c r="AE498" s="64"/>
      <c r="AF498" s="64"/>
      <c r="AG498" s="64"/>
      <c r="AH498" s="64"/>
      <c r="AI498" s="64"/>
      <c r="AJ498" s="64"/>
      <c r="AK498" s="64"/>
      <c r="AL498" s="64"/>
      <c r="AM498" s="64"/>
      <c r="AN498" s="64"/>
      <c r="AO498" s="64"/>
    </row>
    <row r="499" spans="1:41" x14ac:dyDescent="0.3">
      <c r="A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c r="AA499" s="64"/>
      <c r="AB499" s="64"/>
      <c r="AC499" s="64"/>
      <c r="AD499" s="64"/>
      <c r="AE499" s="64"/>
      <c r="AF499" s="64"/>
      <c r="AG499" s="64"/>
      <c r="AH499" s="64"/>
      <c r="AI499" s="64"/>
      <c r="AJ499" s="64"/>
      <c r="AK499" s="64"/>
      <c r="AL499" s="64"/>
      <c r="AM499" s="64"/>
      <c r="AN499" s="64"/>
      <c r="AO499" s="64"/>
    </row>
    <row r="500" spans="1:41" x14ac:dyDescent="0.3">
      <c r="A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c r="AA500" s="64"/>
      <c r="AB500" s="64"/>
      <c r="AC500" s="64"/>
      <c r="AD500" s="64"/>
      <c r="AE500" s="64"/>
      <c r="AF500" s="64"/>
      <c r="AG500" s="64"/>
      <c r="AH500" s="64"/>
      <c r="AI500" s="64"/>
      <c r="AJ500" s="64"/>
      <c r="AK500" s="64"/>
      <c r="AL500" s="64"/>
      <c r="AM500" s="64"/>
      <c r="AN500" s="64"/>
      <c r="AO500" s="64"/>
    </row>
    <row r="501" spans="1:41" x14ac:dyDescent="0.3">
      <c r="A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c r="AA501" s="64"/>
      <c r="AB501" s="64"/>
      <c r="AC501" s="64"/>
      <c r="AD501" s="64"/>
      <c r="AE501" s="64"/>
      <c r="AF501" s="64"/>
      <c r="AG501" s="64"/>
      <c r="AH501" s="64"/>
      <c r="AI501" s="64"/>
      <c r="AJ501" s="64"/>
      <c r="AK501" s="64"/>
      <c r="AL501" s="64"/>
      <c r="AM501" s="64"/>
      <c r="AN501" s="64"/>
      <c r="AO501" s="64"/>
    </row>
    <row r="502" spans="1:41" x14ac:dyDescent="0.3">
      <c r="A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c r="AA502" s="64"/>
      <c r="AB502" s="64"/>
      <c r="AC502" s="64"/>
      <c r="AD502" s="64"/>
      <c r="AE502" s="64"/>
      <c r="AF502" s="64"/>
      <c r="AG502" s="64"/>
      <c r="AH502" s="64"/>
      <c r="AI502" s="64"/>
      <c r="AJ502" s="64"/>
      <c r="AK502" s="64"/>
      <c r="AL502" s="64"/>
      <c r="AM502" s="64"/>
      <c r="AN502" s="64"/>
      <c r="AO502" s="64"/>
    </row>
    <row r="503" spans="1:41" x14ac:dyDescent="0.3">
      <c r="A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c r="AA503" s="64"/>
      <c r="AB503" s="64"/>
      <c r="AC503" s="64"/>
      <c r="AD503" s="64"/>
      <c r="AE503" s="64"/>
      <c r="AF503" s="64"/>
      <c r="AG503" s="64"/>
      <c r="AH503" s="64"/>
      <c r="AI503" s="64"/>
      <c r="AJ503" s="64"/>
      <c r="AK503" s="64"/>
      <c r="AL503" s="64"/>
      <c r="AM503" s="64"/>
      <c r="AN503" s="64"/>
      <c r="AO503" s="64"/>
    </row>
    <row r="504" spans="1:41" x14ac:dyDescent="0.3">
      <c r="A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c r="AA504" s="64"/>
      <c r="AB504" s="64"/>
      <c r="AC504" s="64"/>
      <c r="AD504" s="64"/>
      <c r="AE504" s="64"/>
      <c r="AF504" s="64"/>
      <c r="AG504" s="64"/>
      <c r="AH504" s="64"/>
      <c r="AI504" s="64"/>
      <c r="AJ504" s="64"/>
      <c r="AK504" s="64"/>
      <c r="AL504" s="64"/>
      <c r="AM504" s="64"/>
      <c r="AN504" s="64"/>
      <c r="AO504" s="64"/>
    </row>
    <row r="505" spans="1:41" x14ac:dyDescent="0.3">
      <c r="A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c r="AA505" s="64"/>
      <c r="AB505" s="64"/>
      <c r="AC505" s="64"/>
      <c r="AD505" s="64"/>
      <c r="AE505" s="64"/>
      <c r="AF505" s="64"/>
      <c r="AG505" s="64"/>
      <c r="AH505" s="64"/>
      <c r="AI505" s="64"/>
      <c r="AJ505" s="64"/>
      <c r="AK505" s="64"/>
      <c r="AL505" s="64"/>
      <c r="AM505" s="64"/>
      <c r="AN505" s="64"/>
      <c r="AO505" s="64"/>
    </row>
    <row r="506" spans="1:41" x14ac:dyDescent="0.3">
      <c r="A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c r="AA506" s="64"/>
      <c r="AB506" s="64"/>
      <c r="AC506" s="64"/>
      <c r="AD506" s="64"/>
      <c r="AE506" s="64"/>
      <c r="AF506" s="64"/>
      <c r="AG506" s="64"/>
      <c r="AH506" s="64"/>
      <c r="AI506" s="64"/>
      <c r="AJ506" s="64"/>
      <c r="AK506" s="64"/>
      <c r="AL506" s="64"/>
      <c r="AM506" s="64"/>
      <c r="AN506" s="64"/>
      <c r="AO506" s="64"/>
    </row>
    <row r="507" spans="1:41" x14ac:dyDescent="0.3">
      <c r="A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c r="AA507" s="64"/>
      <c r="AB507" s="64"/>
      <c r="AC507" s="64"/>
      <c r="AD507" s="64"/>
      <c r="AE507" s="64"/>
      <c r="AF507" s="64"/>
      <c r="AG507" s="64"/>
      <c r="AH507" s="64"/>
      <c r="AI507" s="64"/>
      <c r="AJ507" s="64"/>
      <c r="AK507" s="64"/>
      <c r="AL507" s="64"/>
      <c r="AM507" s="64"/>
      <c r="AN507" s="64"/>
      <c r="AO507" s="64"/>
    </row>
    <row r="508" spans="1:41" x14ac:dyDescent="0.3">
      <c r="A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c r="AA508" s="64"/>
      <c r="AB508" s="64"/>
      <c r="AC508" s="64"/>
      <c r="AD508" s="64"/>
      <c r="AE508" s="64"/>
      <c r="AF508" s="64"/>
      <c r="AG508" s="64"/>
      <c r="AH508" s="64"/>
      <c r="AI508" s="64"/>
      <c r="AJ508" s="64"/>
      <c r="AK508" s="64"/>
      <c r="AL508" s="64"/>
      <c r="AM508" s="64"/>
      <c r="AN508" s="64"/>
      <c r="AO508" s="64"/>
    </row>
    <row r="509" spans="1:41" x14ac:dyDescent="0.3">
      <c r="A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c r="AA509" s="64"/>
      <c r="AB509" s="64"/>
      <c r="AC509" s="64"/>
      <c r="AD509" s="64"/>
      <c r="AE509" s="64"/>
      <c r="AF509" s="64"/>
      <c r="AG509" s="64"/>
      <c r="AH509" s="64"/>
      <c r="AI509" s="64"/>
      <c r="AJ509" s="64"/>
      <c r="AK509" s="64"/>
      <c r="AL509" s="64"/>
      <c r="AM509" s="64"/>
      <c r="AN509" s="64"/>
      <c r="AO509" s="64"/>
    </row>
    <row r="510" spans="1:41" x14ac:dyDescent="0.3">
      <c r="A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c r="Z510" s="64"/>
      <c r="AA510" s="64"/>
      <c r="AB510" s="64"/>
      <c r="AC510" s="64"/>
      <c r="AD510" s="64"/>
      <c r="AE510" s="64"/>
      <c r="AF510" s="64"/>
      <c r="AG510" s="64"/>
      <c r="AH510" s="64"/>
      <c r="AI510" s="64"/>
      <c r="AJ510" s="64"/>
      <c r="AK510" s="64"/>
      <c r="AL510" s="64"/>
      <c r="AM510" s="64"/>
      <c r="AN510" s="64"/>
      <c r="AO510" s="64"/>
    </row>
    <row r="511" spans="1:41" x14ac:dyDescent="0.3">
      <c r="A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c r="Z511" s="64"/>
      <c r="AA511" s="64"/>
      <c r="AB511" s="64"/>
      <c r="AC511" s="64"/>
      <c r="AD511" s="64"/>
      <c r="AE511" s="64"/>
      <c r="AF511" s="64"/>
      <c r="AG511" s="64"/>
      <c r="AH511" s="64"/>
      <c r="AI511" s="64"/>
      <c r="AJ511" s="64"/>
      <c r="AK511" s="64"/>
      <c r="AL511" s="64"/>
      <c r="AM511" s="64"/>
      <c r="AN511" s="64"/>
      <c r="AO511" s="64"/>
    </row>
    <row r="512" spans="1:41" x14ac:dyDescent="0.3">
      <c r="A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c r="Z512" s="64"/>
      <c r="AA512" s="64"/>
      <c r="AB512" s="64"/>
      <c r="AC512" s="64"/>
      <c r="AD512" s="64"/>
      <c r="AE512" s="64"/>
      <c r="AF512" s="64"/>
      <c r="AG512" s="64"/>
      <c r="AH512" s="64"/>
      <c r="AI512" s="64"/>
      <c r="AJ512" s="64"/>
      <c r="AK512" s="64"/>
      <c r="AL512" s="64"/>
      <c r="AM512" s="64"/>
      <c r="AN512" s="64"/>
      <c r="AO512" s="64"/>
    </row>
    <row r="513" spans="1:41" x14ac:dyDescent="0.3">
      <c r="A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c r="Z513" s="64"/>
      <c r="AA513" s="64"/>
      <c r="AB513" s="64"/>
      <c r="AC513" s="64"/>
      <c r="AD513" s="64"/>
      <c r="AE513" s="64"/>
      <c r="AF513" s="64"/>
      <c r="AG513" s="64"/>
      <c r="AH513" s="64"/>
      <c r="AI513" s="64"/>
      <c r="AJ513" s="64"/>
      <c r="AK513" s="64"/>
      <c r="AL513" s="64"/>
      <c r="AM513" s="64"/>
      <c r="AN513" s="64"/>
      <c r="AO513" s="64"/>
    </row>
    <row r="514" spans="1:41" x14ac:dyDescent="0.3">
      <c r="A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c r="Z514" s="64"/>
      <c r="AA514" s="64"/>
      <c r="AB514" s="64"/>
      <c r="AC514" s="64"/>
      <c r="AD514" s="64"/>
      <c r="AE514" s="64"/>
      <c r="AF514" s="64"/>
      <c r="AG514" s="64"/>
      <c r="AH514" s="64"/>
      <c r="AI514" s="64"/>
      <c r="AJ514" s="64"/>
      <c r="AK514" s="64"/>
      <c r="AL514" s="64"/>
      <c r="AM514" s="64"/>
      <c r="AN514" s="64"/>
      <c r="AO514" s="64"/>
    </row>
    <row r="515" spans="1:41" x14ac:dyDescent="0.3">
      <c r="A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c r="AA515" s="64"/>
      <c r="AB515" s="64"/>
      <c r="AC515" s="64"/>
      <c r="AD515" s="64"/>
      <c r="AE515" s="64"/>
      <c r="AF515" s="64"/>
      <c r="AG515" s="64"/>
      <c r="AH515" s="64"/>
      <c r="AI515" s="64"/>
      <c r="AJ515" s="64"/>
      <c r="AK515" s="64"/>
      <c r="AL515" s="64"/>
      <c r="AM515" s="64"/>
      <c r="AN515" s="64"/>
      <c r="AO515" s="64"/>
    </row>
    <row r="516" spans="1:41" x14ac:dyDescent="0.3">
      <c r="A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c r="Z516" s="64"/>
      <c r="AA516" s="64"/>
      <c r="AB516" s="64"/>
      <c r="AC516" s="64"/>
      <c r="AD516" s="64"/>
      <c r="AE516" s="64"/>
      <c r="AF516" s="64"/>
      <c r="AG516" s="64"/>
      <c r="AH516" s="64"/>
      <c r="AI516" s="64"/>
      <c r="AJ516" s="64"/>
      <c r="AK516" s="64"/>
      <c r="AL516" s="64"/>
      <c r="AM516" s="64"/>
      <c r="AN516" s="64"/>
      <c r="AO516" s="64"/>
    </row>
    <row r="517" spans="1:41" x14ac:dyDescent="0.3">
      <c r="A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c r="Z517" s="64"/>
      <c r="AA517" s="64"/>
      <c r="AB517" s="64"/>
      <c r="AC517" s="64"/>
      <c r="AD517" s="64"/>
      <c r="AE517" s="64"/>
      <c r="AF517" s="64"/>
      <c r="AG517" s="64"/>
      <c r="AH517" s="64"/>
      <c r="AI517" s="64"/>
      <c r="AJ517" s="64"/>
      <c r="AK517" s="64"/>
      <c r="AL517" s="64"/>
      <c r="AM517" s="64"/>
      <c r="AN517" s="64"/>
      <c r="AO517" s="64"/>
    </row>
    <row r="518" spans="1:41" x14ac:dyDescent="0.3">
      <c r="A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c r="AA518" s="64"/>
      <c r="AB518" s="64"/>
      <c r="AC518" s="64"/>
      <c r="AD518" s="64"/>
      <c r="AE518" s="64"/>
      <c r="AF518" s="64"/>
      <c r="AG518" s="64"/>
      <c r="AH518" s="64"/>
      <c r="AI518" s="64"/>
      <c r="AJ518" s="64"/>
      <c r="AK518" s="64"/>
      <c r="AL518" s="64"/>
      <c r="AM518" s="64"/>
      <c r="AN518" s="64"/>
      <c r="AO518" s="64"/>
    </row>
    <row r="519" spans="1:41" x14ac:dyDescent="0.3">
      <c r="A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c r="AA519" s="64"/>
      <c r="AB519" s="64"/>
      <c r="AC519" s="64"/>
      <c r="AD519" s="64"/>
      <c r="AE519" s="64"/>
      <c r="AF519" s="64"/>
      <c r="AG519" s="64"/>
      <c r="AH519" s="64"/>
      <c r="AI519" s="64"/>
      <c r="AJ519" s="64"/>
      <c r="AK519" s="64"/>
      <c r="AL519" s="64"/>
      <c r="AM519" s="64"/>
      <c r="AN519" s="64"/>
      <c r="AO519" s="64"/>
    </row>
    <row r="520" spans="1:41" x14ac:dyDescent="0.3">
      <c r="A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c r="AA520" s="64"/>
      <c r="AB520" s="64"/>
      <c r="AC520" s="64"/>
      <c r="AD520" s="64"/>
      <c r="AE520" s="64"/>
      <c r="AF520" s="64"/>
      <c r="AG520" s="64"/>
      <c r="AH520" s="64"/>
      <c r="AI520" s="64"/>
      <c r="AJ520" s="64"/>
      <c r="AK520" s="64"/>
      <c r="AL520" s="64"/>
      <c r="AM520" s="64"/>
      <c r="AN520" s="64"/>
      <c r="AO520" s="64"/>
    </row>
    <row r="521" spans="1:41" x14ac:dyDescent="0.3">
      <c r="A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c r="AA521" s="64"/>
      <c r="AB521" s="64"/>
      <c r="AC521" s="64"/>
      <c r="AD521" s="64"/>
      <c r="AE521" s="64"/>
      <c r="AF521" s="64"/>
      <c r="AG521" s="64"/>
      <c r="AH521" s="64"/>
      <c r="AI521" s="64"/>
      <c r="AJ521" s="64"/>
      <c r="AK521" s="64"/>
      <c r="AL521" s="64"/>
      <c r="AM521" s="64"/>
      <c r="AN521" s="64"/>
      <c r="AO521" s="64"/>
    </row>
    <row r="522" spans="1:41" x14ac:dyDescent="0.3">
      <c r="A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c r="AA522" s="64"/>
      <c r="AB522" s="64"/>
      <c r="AC522" s="64"/>
      <c r="AD522" s="64"/>
      <c r="AE522" s="64"/>
      <c r="AF522" s="64"/>
      <c r="AG522" s="64"/>
      <c r="AH522" s="64"/>
      <c r="AI522" s="64"/>
      <c r="AJ522" s="64"/>
      <c r="AK522" s="64"/>
      <c r="AL522" s="64"/>
      <c r="AM522" s="64"/>
      <c r="AN522" s="64"/>
      <c r="AO522" s="64"/>
    </row>
    <row r="523" spans="1:41" x14ac:dyDescent="0.3">
      <c r="A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c r="AA523" s="64"/>
      <c r="AB523" s="64"/>
      <c r="AC523" s="64"/>
      <c r="AD523" s="64"/>
      <c r="AE523" s="64"/>
      <c r="AF523" s="64"/>
      <c r="AG523" s="64"/>
      <c r="AH523" s="64"/>
      <c r="AI523" s="64"/>
      <c r="AJ523" s="64"/>
      <c r="AK523" s="64"/>
      <c r="AL523" s="64"/>
      <c r="AM523" s="64"/>
      <c r="AN523" s="64"/>
      <c r="AO523" s="64"/>
    </row>
    <row r="524" spans="1:41" x14ac:dyDescent="0.3">
      <c r="A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c r="AA524" s="64"/>
      <c r="AB524" s="64"/>
      <c r="AC524" s="64"/>
      <c r="AD524" s="64"/>
      <c r="AE524" s="64"/>
      <c r="AF524" s="64"/>
      <c r="AG524" s="64"/>
      <c r="AH524" s="64"/>
      <c r="AI524" s="64"/>
      <c r="AJ524" s="64"/>
      <c r="AK524" s="64"/>
      <c r="AL524" s="64"/>
      <c r="AM524" s="64"/>
      <c r="AN524" s="64"/>
      <c r="AO524" s="64"/>
    </row>
    <row r="525" spans="1:41" x14ac:dyDescent="0.3">
      <c r="A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c r="AA525" s="64"/>
      <c r="AB525" s="64"/>
      <c r="AC525" s="64"/>
      <c r="AD525" s="64"/>
      <c r="AE525" s="64"/>
      <c r="AF525" s="64"/>
      <c r="AG525" s="64"/>
      <c r="AH525" s="64"/>
      <c r="AI525" s="64"/>
      <c r="AJ525" s="64"/>
      <c r="AK525" s="64"/>
      <c r="AL525" s="64"/>
      <c r="AM525" s="64"/>
      <c r="AN525" s="64"/>
      <c r="AO525" s="64"/>
    </row>
    <row r="526" spans="1:41" x14ac:dyDescent="0.3">
      <c r="A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c r="AA526" s="64"/>
      <c r="AB526" s="64"/>
      <c r="AC526" s="64"/>
      <c r="AD526" s="64"/>
      <c r="AE526" s="64"/>
      <c r="AF526" s="64"/>
      <c r="AG526" s="64"/>
      <c r="AH526" s="64"/>
      <c r="AI526" s="64"/>
      <c r="AJ526" s="64"/>
      <c r="AK526" s="64"/>
      <c r="AL526" s="64"/>
      <c r="AM526" s="64"/>
      <c r="AN526" s="64"/>
      <c r="AO526" s="64"/>
    </row>
    <row r="527" spans="1:41" x14ac:dyDescent="0.3">
      <c r="A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c r="AA527" s="64"/>
      <c r="AB527" s="64"/>
      <c r="AC527" s="64"/>
      <c r="AD527" s="64"/>
      <c r="AE527" s="64"/>
      <c r="AF527" s="64"/>
      <c r="AG527" s="64"/>
      <c r="AH527" s="64"/>
      <c r="AI527" s="64"/>
      <c r="AJ527" s="64"/>
      <c r="AK527" s="64"/>
      <c r="AL527" s="64"/>
      <c r="AM527" s="64"/>
      <c r="AN527" s="64"/>
      <c r="AO527" s="64"/>
    </row>
    <row r="528" spans="1:41" x14ac:dyDescent="0.3">
      <c r="A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c r="AA528" s="64"/>
      <c r="AB528" s="64"/>
      <c r="AC528" s="64"/>
      <c r="AD528" s="64"/>
      <c r="AE528" s="64"/>
      <c r="AF528" s="64"/>
      <c r="AG528" s="64"/>
      <c r="AH528" s="64"/>
      <c r="AI528" s="64"/>
      <c r="AJ528" s="64"/>
      <c r="AK528" s="64"/>
      <c r="AL528" s="64"/>
      <c r="AM528" s="64"/>
      <c r="AN528" s="64"/>
      <c r="AO528" s="64"/>
    </row>
    <row r="529" spans="1:41" x14ac:dyDescent="0.3">
      <c r="A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c r="AA529" s="64"/>
      <c r="AB529" s="64"/>
      <c r="AC529" s="64"/>
      <c r="AD529" s="64"/>
      <c r="AE529" s="64"/>
      <c r="AF529" s="64"/>
      <c r="AG529" s="64"/>
      <c r="AH529" s="64"/>
      <c r="AI529" s="64"/>
      <c r="AJ529" s="64"/>
      <c r="AK529" s="64"/>
      <c r="AL529" s="64"/>
      <c r="AM529" s="64"/>
      <c r="AN529" s="64"/>
      <c r="AO529" s="64"/>
    </row>
    <row r="530" spans="1:41" x14ac:dyDescent="0.3">
      <c r="A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c r="AA530" s="64"/>
      <c r="AB530" s="64"/>
      <c r="AC530" s="64"/>
      <c r="AD530" s="64"/>
      <c r="AE530" s="64"/>
      <c r="AF530" s="64"/>
      <c r="AG530" s="64"/>
      <c r="AH530" s="64"/>
      <c r="AI530" s="64"/>
      <c r="AJ530" s="64"/>
      <c r="AK530" s="64"/>
      <c r="AL530" s="64"/>
      <c r="AM530" s="64"/>
      <c r="AN530" s="64"/>
      <c r="AO530" s="64"/>
    </row>
    <row r="531" spans="1:41" x14ac:dyDescent="0.3">
      <c r="A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c r="AA531" s="64"/>
      <c r="AB531" s="64"/>
      <c r="AC531" s="64"/>
      <c r="AD531" s="64"/>
      <c r="AE531" s="64"/>
      <c r="AF531" s="64"/>
      <c r="AG531" s="64"/>
      <c r="AH531" s="64"/>
      <c r="AI531" s="64"/>
      <c r="AJ531" s="64"/>
      <c r="AK531" s="64"/>
      <c r="AL531" s="64"/>
      <c r="AM531" s="64"/>
      <c r="AN531" s="64"/>
      <c r="AO531" s="64"/>
    </row>
    <row r="532" spans="1:41" x14ac:dyDescent="0.3">
      <c r="A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c r="AA532" s="64"/>
      <c r="AB532" s="64"/>
      <c r="AC532" s="64"/>
      <c r="AD532" s="64"/>
      <c r="AE532" s="64"/>
      <c r="AF532" s="64"/>
      <c r="AG532" s="64"/>
      <c r="AH532" s="64"/>
      <c r="AI532" s="64"/>
      <c r="AJ532" s="64"/>
      <c r="AK532" s="64"/>
      <c r="AL532" s="64"/>
      <c r="AM532" s="64"/>
      <c r="AN532" s="64"/>
      <c r="AO532" s="64"/>
    </row>
    <row r="533" spans="1:41" x14ac:dyDescent="0.3">
      <c r="A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c r="AA533" s="64"/>
      <c r="AB533" s="64"/>
      <c r="AC533" s="64"/>
      <c r="AD533" s="64"/>
      <c r="AE533" s="64"/>
      <c r="AF533" s="64"/>
      <c r="AG533" s="64"/>
      <c r="AH533" s="64"/>
      <c r="AI533" s="64"/>
      <c r="AJ533" s="64"/>
      <c r="AK533" s="64"/>
      <c r="AL533" s="64"/>
      <c r="AM533" s="64"/>
      <c r="AN533" s="64"/>
      <c r="AO533" s="64"/>
    </row>
    <row r="534" spans="1:41" x14ac:dyDescent="0.3">
      <c r="A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c r="AA534" s="64"/>
      <c r="AB534" s="64"/>
      <c r="AC534" s="64"/>
      <c r="AD534" s="64"/>
      <c r="AE534" s="64"/>
      <c r="AF534" s="64"/>
      <c r="AG534" s="64"/>
      <c r="AH534" s="64"/>
      <c r="AI534" s="64"/>
      <c r="AJ534" s="64"/>
      <c r="AK534" s="64"/>
      <c r="AL534" s="64"/>
      <c r="AM534" s="64"/>
      <c r="AN534" s="64"/>
      <c r="AO534" s="64"/>
    </row>
    <row r="535" spans="1:41" x14ac:dyDescent="0.3">
      <c r="A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c r="AA535" s="64"/>
      <c r="AB535" s="64"/>
      <c r="AC535" s="64"/>
      <c r="AD535" s="64"/>
      <c r="AE535" s="64"/>
      <c r="AF535" s="64"/>
      <c r="AG535" s="64"/>
      <c r="AH535" s="64"/>
      <c r="AI535" s="64"/>
      <c r="AJ535" s="64"/>
      <c r="AK535" s="64"/>
      <c r="AL535" s="64"/>
      <c r="AM535" s="64"/>
      <c r="AN535" s="64"/>
      <c r="AO535" s="64"/>
    </row>
    <row r="536" spans="1:41" x14ac:dyDescent="0.3">
      <c r="A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c r="AA536" s="64"/>
      <c r="AB536" s="64"/>
      <c r="AC536" s="64"/>
      <c r="AD536" s="64"/>
      <c r="AE536" s="64"/>
      <c r="AF536" s="64"/>
      <c r="AG536" s="64"/>
      <c r="AH536" s="64"/>
      <c r="AI536" s="64"/>
      <c r="AJ536" s="64"/>
      <c r="AK536" s="64"/>
      <c r="AL536" s="64"/>
      <c r="AM536" s="64"/>
      <c r="AN536" s="64"/>
      <c r="AO536" s="64"/>
    </row>
    <row r="537" spans="1:41" x14ac:dyDescent="0.3">
      <c r="A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c r="AA537" s="64"/>
      <c r="AB537" s="64"/>
      <c r="AC537" s="64"/>
      <c r="AD537" s="64"/>
      <c r="AE537" s="64"/>
      <c r="AF537" s="64"/>
      <c r="AG537" s="64"/>
      <c r="AH537" s="64"/>
      <c r="AI537" s="64"/>
      <c r="AJ537" s="64"/>
      <c r="AK537" s="64"/>
      <c r="AL537" s="64"/>
      <c r="AM537" s="64"/>
      <c r="AN537" s="64"/>
      <c r="AO537" s="64"/>
    </row>
    <row r="538" spans="1:41" x14ac:dyDescent="0.3">
      <c r="A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c r="AA538" s="64"/>
      <c r="AB538" s="64"/>
      <c r="AC538" s="64"/>
      <c r="AD538" s="64"/>
      <c r="AE538" s="64"/>
      <c r="AF538" s="64"/>
      <c r="AG538" s="64"/>
      <c r="AH538" s="64"/>
      <c r="AI538" s="64"/>
      <c r="AJ538" s="64"/>
      <c r="AK538" s="64"/>
      <c r="AL538" s="64"/>
      <c r="AM538" s="64"/>
      <c r="AN538" s="64"/>
      <c r="AO538" s="64"/>
    </row>
    <row r="539" spans="1:41" x14ac:dyDescent="0.3">
      <c r="A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c r="AA539" s="64"/>
      <c r="AB539" s="64"/>
      <c r="AC539" s="64"/>
      <c r="AD539" s="64"/>
      <c r="AE539" s="64"/>
      <c r="AF539" s="64"/>
      <c r="AG539" s="64"/>
      <c r="AH539" s="64"/>
      <c r="AI539" s="64"/>
      <c r="AJ539" s="64"/>
      <c r="AK539" s="64"/>
      <c r="AL539" s="64"/>
      <c r="AM539" s="64"/>
      <c r="AN539" s="64"/>
      <c r="AO539" s="64"/>
    </row>
    <row r="540" spans="1:41" x14ac:dyDescent="0.3">
      <c r="A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c r="AA540" s="64"/>
      <c r="AB540" s="64"/>
      <c r="AC540" s="64"/>
      <c r="AD540" s="64"/>
      <c r="AE540" s="64"/>
      <c r="AF540" s="64"/>
      <c r="AG540" s="64"/>
      <c r="AH540" s="64"/>
      <c r="AI540" s="64"/>
      <c r="AJ540" s="64"/>
      <c r="AK540" s="64"/>
      <c r="AL540" s="64"/>
      <c r="AM540" s="64"/>
      <c r="AN540" s="64"/>
      <c r="AO540" s="64"/>
    </row>
    <row r="541" spans="1:41" x14ac:dyDescent="0.3">
      <c r="A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c r="AA541" s="64"/>
      <c r="AB541" s="64"/>
      <c r="AC541" s="64"/>
      <c r="AD541" s="64"/>
      <c r="AE541" s="64"/>
      <c r="AF541" s="64"/>
      <c r="AG541" s="64"/>
      <c r="AH541" s="64"/>
      <c r="AI541" s="64"/>
      <c r="AJ541" s="64"/>
      <c r="AK541" s="64"/>
      <c r="AL541" s="64"/>
      <c r="AM541" s="64"/>
      <c r="AN541" s="64"/>
      <c r="AO541" s="64"/>
    </row>
    <row r="542" spans="1:41" x14ac:dyDescent="0.3">
      <c r="A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c r="AA542" s="64"/>
      <c r="AB542" s="64"/>
      <c r="AC542" s="64"/>
      <c r="AD542" s="64"/>
      <c r="AE542" s="64"/>
      <c r="AF542" s="64"/>
      <c r="AG542" s="64"/>
      <c r="AH542" s="64"/>
      <c r="AI542" s="64"/>
      <c r="AJ542" s="64"/>
      <c r="AK542" s="64"/>
      <c r="AL542" s="64"/>
      <c r="AM542" s="64"/>
      <c r="AN542" s="64"/>
      <c r="AO542" s="64"/>
    </row>
    <row r="543" spans="1:41" x14ac:dyDescent="0.3">
      <c r="A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c r="AA543" s="64"/>
      <c r="AB543" s="64"/>
      <c r="AC543" s="64"/>
      <c r="AD543" s="64"/>
      <c r="AE543" s="64"/>
      <c r="AF543" s="64"/>
      <c r="AG543" s="64"/>
      <c r="AH543" s="64"/>
      <c r="AI543" s="64"/>
      <c r="AJ543" s="64"/>
      <c r="AK543" s="64"/>
      <c r="AL543" s="64"/>
      <c r="AM543" s="64"/>
      <c r="AN543" s="64"/>
      <c r="AO543" s="64"/>
    </row>
    <row r="544" spans="1:41" x14ac:dyDescent="0.3">
      <c r="A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c r="AA544" s="64"/>
      <c r="AB544" s="64"/>
      <c r="AC544" s="64"/>
      <c r="AD544" s="64"/>
      <c r="AE544" s="64"/>
      <c r="AF544" s="64"/>
      <c r="AG544" s="64"/>
      <c r="AH544" s="64"/>
      <c r="AI544" s="64"/>
      <c r="AJ544" s="64"/>
      <c r="AK544" s="64"/>
      <c r="AL544" s="64"/>
      <c r="AM544" s="64"/>
      <c r="AN544" s="64"/>
      <c r="AO544" s="64"/>
    </row>
    <row r="545" spans="1:41" x14ac:dyDescent="0.3">
      <c r="A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c r="AA545" s="64"/>
      <c r="AB545" s="64"/>
      <c r="AC545" s="64"/>
      <c r="AD545" s="64"/>
      <c r="AE545" s="64"/>
      <c r="AF545" s="64"/>
      <c r="AG545" s="64"/>
      <c r="AH545" s="64"/>
      <c r="AI545" s="64"/>
      <c r="AJ545" s="64"/>
      <c r="AK545" s="64"/>
      <c r="AL545" s="64"/>
      <c r="AM545" s="64"/>
      <c r="AN545" s="64"/>
      <c r="AO545" s="64"/>
    </row>
    <row r="546" spans="1:41" x14ac:dyDescent="0.3">
      <c r="A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c r="AA546" s="64"/>
      <c r="AB546" s="64"/>
      <c r="AC546" s="64"/>
      <c r="AD546" s="64"/>
      <c r="AE546" s="64"/>
      <c r="AF546" s="64"/>
      <c r="AG546" s="64"/>
      <c r="AH546" s="64"/>
      <c r="AI546" s="64"/>
      <c r="AJ546" s="64"/>
      <c r="AK546" s="64"/>
      <c r="AL546" s="64"/>
      <c r="AM546" s="64"/>
      <c r="AN546" s="64"/>
      <c r="AO546" s="64"/>
    </row>
    <row r="547" spans="1:41" x14ac:dyDescent="0.3">
      <c r="A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c r="AA547" s="64"/>
      <c r="AB547" s="64"/>
      <c r="AC547" s="64"/>
      <c r="AD547" s="64"/>
      <c r="AE547" s="64"/>
      <c r="AF547" s="64"/>
      <c r="AG547" s="64"/>
      <c r="AH547" s="64"/>
      <c r="AI547" s="64"/>
      <c r="AJ547" s="64"/>
      <c r="AK547" s="64"/>
      <c r="AL547" s="64"/>
      <c r="AM547" s="64"/>
      <c r="AN547" s="64"/>
      <c r="AO547" s="64"/>
    </row>
    <row r="548" spans="1:41" x14ac:dyDescent="0.3">
      <c r="A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c r="AA548" s="64"/>
      <c r="AB548" s="64"/>
      <c r="AC548" s="64"/>
      <c r="AD548" s="64"/>
      <c r="AE548" s="64"/>
      <c r="AF548" s="64"/>
      <c r="AG548" s="64"/>
      <c r="AH548" s="64"/>
      <c r="AI548" s="64"/>
      <c r="AJ548" s="64"/>
      <c r="AK548" s="64"/>
      <c r="AL548" s="64"/>
      <c r="AM548" s="64"/>
      <c r="AN548" s="64"/>
      <c r="AO548" s="64"/>
    </row>
    <row r="549" spans="1:41" x14ac:dyDescent="0.3">
      <c r="A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c r="AA549" s="64"/>
      <c r="AB549" s="64"/>
      <c r="AC549" s="64"/>
      <c r="AD549" s="64"/>
      <c r="AE549" s="64"/>
      <c r="AF549" s="64"/>
      <c r="AG549" s="64"/>
      <c r="AH549" s="64"/>
      <c r="AI549" s="64"/>
      <c r="AJ549" s="64"/>
      <c r="AK549" s="64"/>
      <c r="AL549" s="64"/>
      <c r="AM549" s="64"/>
      <c r="AN549" s="64"/>
      <c r="AO549" s="64"/>
    </row>
    <row r="550" spans="1:41" x14ac:dyDescent="0.3">
      <c r="A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c r="AA550" s="64"/>
      <c r="AB550" s="64"/>
      <c r="AC550" s="64"/>
      <c r="AD550" s="64"/>
      <c r="AE550" s="64"/>
      <c r="AF550" s="64"/>
      <c r="AG550" s="64"/>
      <c r="AH550" s="64"/>
      <c r="AI550" s="64"/>
      <c r="AJ550" s="64"/>
      <c r="AK550" s="64"/>
      <c r="AL550" s="64"/>
      <c r="AM550" s="64"/>
      <c r="AN550" s="64"/>
      <c r="AO550" s="64"/>
    </row>
    <row r="551" spans="1:41" x14ac:dyDescent="0.3">
      <c r="A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c r="AA551" s="64"/>
      <c r="AB551" s="64"/>
      <c r="AC551" s="64"/>
      <c r="AD551" s="64"/>
      <c r="AE551" s="64"/>
      <c r="AF551" s="64"/>
      <c r="AG551" s="64"/>
      <c r="AH551" s="64"/>
      <c r="AI551" s="64"/>
      <c r="AJ551" s="64"/>
      <c r="AK551" s="64"/>
      <c r="AL551" s="64"/>
      <c r="AM551" s="64"/>
      <c r="AN551" s="64"/>
      <c r="AO551" s="64"/>
    </row>
    <row r="552" spans="1:41" x14ac:dyDescent="0.3">
      <c r="A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c r="Z552" s="64"/>
      <c r="AA552" s="64"/>
      <c r="AB552" s="64"/>
      <c r="AC552" s="64"/>
      <c r="AD552" s="64"/>
      <c r="AE552" s="64"/>
      <c r="AF552" s="64"/>
      <c r="AG552" s="64"/>
      <c r="AH552" s="64"/>
      <c r="AI552" s="64"/>
      <c r="AJ552" s="64"/>
      <c r="AK552" s="64"/>
      <c r="AL552" s="64"/>
      <c r="AM552" s="64"/>
      <c r="AN552" s="64"/>
      <c r="AO552" s="64"/>
    </row>
    <row r="553" spans="1:41" x14ac:dyDescent="0.3">
      <c r="A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c r="Z553" s="64"/>
      <c r="AA553" s="64"/>
      <c r="AB553" s="64"/>
      <c r="AC553" s="64"/>
      <c r="AD553" s="64"/>
      <c r="AE553" s="64"/>
      <c r="AF553" s="64"/>
      <c r="AG553" s="64"/>
      <c r="AH553" s="64"/>
      <c r="AI553" s="64"/>
      <c r="AJ553" s="64"/>
      <c r="AK553" s="64"/>
      <c r="AL553" s="64"/>
      <c r="AM553" s="64"/>
      <c r="AN553" s="64"/>
      <c r="AO553" s="64"/>
    </row>
    <row r="554" spans="1:41" x14ac:dyDescent="0.3">
      <c r="A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c r="Z554" s="64"/>
      <c r="AA554" s="64"/>
      <c r="AB554" s="64"/>
      <c r="AC554" s="64"/>
      <c r="AD554" s="64"/>
      <c r="AE554" s="64"/>
      <c r="AF554" s="64"/>
      <c r="AG554" s="64"/>
      <c r="AH554" s="64"/>
      <c r="AI554" s="64"/>
      <c r="AJ554" s="64"/>
      <c r="AK554" s="64"/>
      <c r="AL554" s="64"/>
      <c r="AM554" s="64"/>
      <c r="AN554" s="64"/>
      <c r="AO554" s="64"/>
    </row>
    <row r="555" spans="1:41" x14ac:dyDescent="0.3">
      <c r="A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c r="Z555" s="64"/>
      <c r="AA555" s="64"/>
      <c r="AB555" s="64"/>
      <c r="AC555" s="64"/>
      <c r="AD555" s="64"/>
      <c r="AE555" s="64"/>
      <c r="AF555" s="64"/>
      <c r="AG555" s="64"/>
      <c r="AH555" s="64"/>
      <c r="AI555" s="64"/>
      <c r="AJ555" s="64"/>
      <c r="AK555" s="64"/>
      <c r="AL555" s="64"/>
      <c r="AM555" s="64"/>
      <c r="AN555" s="64"/>
      <c r="AO555" s="64"/>
    </row>
    <row r="556" spans="1:41" x14ac:dyDescent="0.3">
      <c r="A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c r="Z556" s="64"/>
      <c r="AA556" s="64"/>
      <c r="AB556" s="64"/>
      <c r="AC556" s="64"/>
      <c r="AD556" s="64"/>
      <c r="AE556" s="64"/>
      <c r="AF556" s="64"/>
      <c r="AG556" s="64"/>
      <c r="AH556" s="64"/>
      <c r="AI556" s="64"/>
      <c r="AJ556" s="64"/>
      <c r="AK556" s="64"/>
      <c r="AL556" s="64"/>
      <c r="AM556" s="64"/>
      <c r="AN556" s="64"/>
      <c r="AO556" s="64"/>
    </row>
    <row r="557" spans="1:41" x14ac:dyDescent="0.3">
      <c r="A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c r="AA557" s="64"/>
      <c r="AB557" s="64"/>
      <c r="AC557" s="64"/>
      <c r="AD557" s="64"/>
      <c r="AE557" s="64"/>
      <c r="AF557" s="64"/>
      <c r="AG557" s="64"/>
      <c r="AH557" s="64"/>
      <c r="AI557" s="64"/>
      <c r="AJ557" s="64"/>
      <c r="AK557" s="64"/>
      <c r="AL557" s="64"/>
      <c r="AM557" s="64"/>
      <c r="AN557" s="64"/>
      <c r="AO557" s="64"/>
    </row>
    <row r="558" spans="1:41" x14ac:dyDescent="0.3">
      <c r="A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c r="Z558" s="64"/>
      <c r="AA558" s="64"/>
      <c r="AB558" s="64"/>
      <c r="AC558" s="64"/>
      <c r="AD558" s="64"/>
      <c r="AE558" s="64"/>
      <c r="AF558" s="64"/>
      <c r="AG558" s="64"/>
      <c r="AH558" s="64"/>
      <c r="AI558" s="64"/>
      <c r="AJ558" s="64"/>
      <c r="AK558" s="64"/>
      <c r="AL558" s="64"/>
      <c r="AM558" s="64"/>
      <c r="AN558" s="64"/>
      <c r="AO558" s="64"/>
    </row>
    <row r="559" spans="1:41" x14ac:dyDescent="0.3">
      <c r="A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c r="Z559" s="64"/>
      <c r="AA559" s="64"/>
      <c r="AB559" s="64"/>
      <c r="AC559" s="64"/>
      <c r="AD559" s="64"/>
      <c r="AE559" s="64"/>
      <c r="AF559" s="64"/>
      <c r="AG559" s="64"/>
      <c r="AH559" s="64"/>
      <c r="AI559" s="64"/>
      <c r="AJ559" s="64"/>
      <c r="AK559" s="64"/>
      <c r="AL559" s="64"/>
      <c r="AM559" s="64"/>
      <c r="AN559" s="64"/>
      <c r="AO559" s="64"/>
    </row>
    <row r="560" spans="1:41" x14ac:dyDescent="0.3">
      <c r="A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c r="Z560" s="64"/>
      <c r="AA560" s="64"/>
      <c r="AB560" s="64"/>
      <c r="AC560" s="64"/>
      <c r="AD560" s="64"/>
      <c r="AE560" s="64"/>
      <c r="AF560" s="64"/>
      <c r="AG560" s="64"/>
      <c r="AH560" s="64"/>
      <c r="AI560" s="64"/>
      <c r="AJ560" s="64"/>
      <c r="AK560" s="64"/>
      <c r="AL560" s="64"/>
      <c r="AM560" s="64"/>
      <c r="AN560" s="64"/>
      <c r="AO560" s="64"/>
    </row>
    <row r="561" spans="1:41" x14ac:dyDescent="0.3">
      <c r="A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c r="Z561" s="64"/>
      <c r="AA561" s="64"/>
      <c r="AB561" s="64"/>
      <c r="AC561" s="64"/>
      <c r="AD561" s="64"/>
      <c r="AE561" s="64"/>
      <c r="AF561" s="64"/>
      <c r="AG561" s="64"/>
      <c r="AH561" s="64"/>
      <c r="AI561" s="64"/>
      <c r="AJ561" s="64"/>
      <c r="AK561" s="64"/>
      <c r="AL561" s="64"/>
      <c r="AM561" s="64"/>
      <c r="AN561" s="64"/>
      <c r="AO561" s="64"/>
    </row>
    <row r="562" spans="1:41" x14ac:dyDescent="0.3">
      <c r="A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c r="Z562" s="64"/>
      <c r="AA562" s="64"/>
      <c r="AB562" s="64"/>
      <c r="AC562" s="64"/>
      <c r="AD562" s="64"/>
      <c r="AE562" s="64"/>
      <c r="AF562" s="64"/>
      <c r="AG562" s="64"/>
      <c r="AH562" s="64"/>
      <c r="AI562" s="64"/>
      <c r="AJ562" s="64"/>
      <c r="AK562" s="64"/>
      <c r="AL562" s="64"/>
      <c r="AM562" s="64"/>
      <c r="AN562" s="64"/>
      <c r="AO562" s="64"/>
    </row>
    <row r="563" spans="1:41" x14ac:dyDescent="0.3">
      <c r="A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c r="Z563" s="64"/>
      <c r="AA563" s="64"/>
      <c r="AB563" s="64"/>
      <c r="AC563" s="64"/>
      <c r="AD563" s="64"/>
      <c r="AE563" s="64"/>
      <c r="AF563" s="64"/>
      <c r="AG563" s="64"/>
      <c r="AH563" s="64"/>
      <c r="AI563" s="64"/>
      <c r="AJ563" s="64"/>
      <c r="AK563" s="64"/>
      <c r="AL563" s="64"/>
      <c r="AM563" s="64"/>
      <c r="AN563" s="64"/>
      <c r="AO563" s="64"/>
    </row>
    <row r="564" spans="1:41" x14ac:dyDescent="0.3">
      <c r="A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c r="Z564" s="64"/>
      <c r="AA564" s="64"/>
      <c r="AB564" s="64"/>
      <c r="AC564" s="64"/>
      <c r="AD564" s="64"/>
      <c r="AE564" s="64"/>
      <c r="AF564" s="64"/>
      <c r="AG564" s="64"/>
      <c r="AH564" s="64"/>
      <c r="AI564" s="64"/>
      <c r="AJ564" s="64"/>
      <c r="AK564" s="64"/>
      <c r="AL564" s="64"/>
      <c r="AM564" s="64"/>
      <c r="AN564" s="64"/>
      <c r="AO564" s="64"/>
    </row>
    <row r="565" spans="1:41" x14ac:dyDescent="0.3">
      <c r="A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c r="Z565" s="64"/>
      <c r="AA565" s="64"/>
      <c r="AB565" s="64"/>
      <c r="AC565" s="64"/>
      <c r="AD565" s="64"/>
      <c r="AE565" s="64"/>
      <c r="AF565" s="64"/>
      <c r="AG565" s="64"/>
      <c r="AH565" s="64"/>
      <c r="AI565" s="64"/>
      <c r="AJ565" s="64"/>
      <c r="AK565" s="64"/>
      <c r="AL565" s="64"/>
      <c r="AM565" s="64"/>
      <c r="AN565" s="64"/>
      <c r="AO565" s="64"/>
    </row>
    <row r="566" spans="1:41" x14ac:dyDescent="0.3">
      <c r="A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c r="Z566" s="64"/>
      <c r="AA566" s="64"/>
      <c r="AB566" s="64"/>
      <c r="AC566" s="64"/>
      <c r="AD566" s="64"/>
      <c r="AE566" s="64"/>
      <c r="AF566" s="64"/>
      <c r="AG566" s="64"/>
      <c r="AH566" s="64"/>
      <c r="AI566" s="64"/>
      <c r="AJ566" s="64"/>
      <c r="AK566" s="64"/>
      <c r="AL566" s="64"/>
      <c r="AM566" s="64"/>
      <c r="AN566" s="64"/>
      <c r="AO566" s="64"/>
    </row>
    <row r="567" spans="1:41" x14ac:dyDescent="0.3">
      <c r="A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c r="Z567" s="64"/>
      <c r="AA567" s="64"/>
      <c r="AB567" s="64"/>
      <c r="AC567" s="64"/>
      <c r="AD567" s="64"/>
      <c r="AE567" s="64"/>
      <c r="AF567" s="64"/>
      <c r="AG567" s="64"/>
      <c r="AH567" s="64"/>
      <c r="AI567" s="64"/>
      <c r="AJ567" s="64"/>
      <c r="AK567" s="64"/>
      <c r="AL567" s="64"/>
      <c r="AM567" s="64"/>
      <c r="AN567" s="64"/>
      <c r="AO567" s="64"/>
    </row>
    <row r="568" spans="1:41" x14ac:dyDescent="0.3">
      <c r="A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c r="Z568" s="64"/>
      <c r="AA568" s="64"/>
      <c r="AB568" s="64"/>
      <c r="AC568" s="64"/>
      <c r="AD568" s="64"/>
      <c r="AE568" s="64"/>
      <c r="AF568" s="64"/>
      <c r="AG568" s="64"/>
      <c r="AH568" s="64"/>
      <c r="AI568" s="64"/>
      <c r="AJ568" s="64"/>
      <c r="AK568" s="64"/>
      <c r="AL568" s="64"/>
      <c r="AM568" s="64"/>
      <c r="AN568" s="64"/>
      <c r="AO568" s="64"/>
    </row>
    <row r="569" spans="1:41" x14ac:dyDescent="0.3">
      <c r="A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c r="Z569" s="64"/>
      <c r="AA569" s="64"/>
      <c r="AB569" s="64"/>
      <c r="AC569" s="64"/>
      <c r="AD569" s="64"/>
      <c r="AE569" s="64"/>
      <c r="AF569" s="64"/>
      <c r="AG569" s="64"/>
      <c r="AH569" s="64"/>
      <c r="AI569" s="64"/>
      <c r="AJ569" s="64"/>
      <c r="AK569" s="64"/>
      <c r="AL569" s="64"/>
      <c r="AM569" s="64"/>
      <c r="AN569" s="64"/>
      <c r="AO569" s="64"/>
    </row>
    <row r="570" spans="1:41" x14ac:dyDescent="0.3">
      <c r="A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c r="Z570" s="64"/>
      <c r="AA570" s="64"/>
      <c r="AB570" s="64"/>
      <c r="AC570" s="64"/>
      <c r="AD570" s="64"/>
      <c r="AE570" s="64"/>
      <c r="AF570" s="64"/>
      <c r="AG570" s="64"/>
      <c r="AH570" s="64"/>
      <c r="AI570" s="64"/>
      <c r="AJ570" s="64"/>
      <c r="AK570" s="64"/>
      <c r="AL570" s="64"/>
      <c r="AM570" s="64"/>
      <c r="AN570" s="64"/>
      <c r="AO570" s="64"/>
    </row>
    <row r="571" spans="1:41" x14ac:dyDescent="0.3">
      <c r="A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c r="Z571" s="64"/>
      <c r="AA571" s="64"/>
      <c r="AB571" s="64"/>
      <c r="AC571" s="64"/>
      <c r="AD571" s="64"/>
      <c r="AE571" s="64"/>
      <c r="AF571" s="64"/>
      <c r="AG571" s="64"/>
      <c r="AH571" s="64"/>
      <c r="AI571" s="64"/>
      <c r="AJ571" s="64"/>
      <c r="AK571" s="64"/>
      <c r="AL571" s="64"/>
      <c r="AM571" s="64"/>
      <c r="AN571" s="64"/>
      <c r="AO571" s="64"/>
    </row>
    <row r="572" spans="1:41" x14ac:dyDescent="0.3">
      <c r="A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c r="AA572" s="64"/>
      <c r="AB572" s="64"/>
      <c r="AC572" s="64"/>
      <c r="AD572" s="64"/>
      <c r="AE572" s="64"/>
      <c r="AF572" s="64"/>
      <c r="AG572" s="64"/>
      <c r="AH572" s="64"/>
      <c r="AI572" s="64"/>
      <c r="AJ572" s="64"/>
      <c r="AK572" s="64"/>
      <c r="AL572" s="64"/>
      <c r="AM572" s="64"/>
      <c r="AN572" s="64"/>
      <c r="AO572" s="64"/>
    </row>
    <row r="573" spans="1:41" x14ac:dyDescent="0.3">
      <c r="A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c r="AA573" s="64"/>
      <c r="AB573" s="64"/>
      <c r="AC573" s="64"/>
      <c r="AD573" s="64"/>
      <c r="AE573" s="64"/>
      <c r="AF573" s="64"/>
      <c r="AG573" s="64"/>
      <c r="AH573" s="64"/>
      <c r="AI573" s="64"/>
      <c r="AJ573" s="64"/>
      <c r="AK573" s="64"/>
      <c r="AL573" s="64"/>
      <c r="AM573" s="64"/>
      <c r="AN573" s="64"/>
      <c r="AO573" s="64"/>
    </row>
    <row r="574" spans="1:41" x14ac:dyDescent="0.3">
      <c r="A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c r="AA574" s="64"/>
      <c r="AB574" s="64"/>
      <c r="AC574" s="64"/>
      <c r="AD574" s="64"/>
      <c r="AE574" s="64"/>
      <c r="AF574" s="64"/>
      <c r="AG574" s="64"/>
      <c r="AH574" s="64"/>
      <c r="AI574" s="64"/>
      <c r="AJ574" s="64"/>
      <c r="AK574" s="64"/>
      <c r="AL574" s="64"/>
      <c r="AM574" s="64"/>
      <c r="AN574" s="64"/>
      <c r="AO574" s="64"/>
    </row>
    <row r="575" spans="1:41" x14ac:dyDescent="0.3">
      <c r="A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c r="AA575" s="64"/>
      <c r="AB575" s="64"/>
      <c r="AC575" s="64"/>
      <c r="AD575" s="64"/>
      <c r="AE575" s="64"/>
      <c r="AF575" s="64"/>
      <c r="AG575" s="64"/>
      <c r="AH575" s="64"/>
      <c r="AI575" s="64"/>
      <c r="AJ575" s="64"/>
      <c r="AK575" s="64"/>
      <c r="AL575" s="64"/>
      <c r="AM575" s="64"/>
      <c r="AN575" s="64"/>
      <c r="AO575" s="64"/>
    </row>
    <row r="576" spans="1:41" x14ac:dyDescent="0.3">
      <c r="A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c r="AA576" s="64"/>
      <c r="AB576" s="64"/>
      <c r="AC576" s="64"/>
      <c r="AD576" s="64"/>
      <c r="AE576" s="64"/>
      <c r="AF576" s="64"/>
      <c r="AG576" s="64"/>
      <c r="AH576" s="64"/>
      <c r="AI576" s="64"/>
      <c r="AJ576" s="64"/>
      <c r="AK576" s="64"/>
      <c r="AL576" s="64"/>
      <c r="AM576" s="64"/>
      <c r="AN576" s="64"/>
      <c r="AO576" s="64"/>
    </row>
    <row r="577" spans="1:41" x14ac:dyDescent="0.3">
      <c r="A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c r="AA577" s="64"/>
      <c r="AB577" s="64"/>
      <c r="AC577" s="64"/>
      <c r="AD577" s="64"/>
      <c r="AE577" s="64"/>
      <c r="AF577" s="64"/>
      <c r="AG577" s="64"/>
      <c r="AH577" s="64"/>
      <c r="AI577" s="64"/>
      <c r="AJ577" s="64"/>
      <c r="AK577" s="64"/>
      <c r="AL577" s="64"/>
      <c r="AM577" s="64"/>
      <c r="AN577" s="64"/>
      <c r="AO577" s="64"/>
    </row>
    <row r="578" spans="1:41" x14ac:dyDescent="0.3">
      <c r="A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c r="AA578" s="64"/>
      <c r="AB578" s="64"/>
      <c r="AC578" s="64"/>
      <c r="AD578" s="64"/>
      <c r="AE578" s="64"/>
      <c r="AF578" s="64"/>
      <c r="AG578" s="64"/>
      <c r="AH578" s="64"/>
      <c r="AI578" s="64"/>
      <c r="AJ578" s="64"/>
      <c r="AK578" s="64"/>
      <c r="AL578" s="64"/>
      <c r="AM578" s="64"/>
      <c r="AN578" s="64"/>
      <c r="AO578" s="64"/>
    </row>
    <row r="579" spans="1:41" x14ac:dyDescent="0.3">
      <c r="A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c r="AA579" s="64"/>
      <c r="AB579" s="64"/>
      <c r="AC579" s="64"/>
      <c r="AD579" s="64"/>
      <c r="AE579" s="64"/>
      <c r="AF579" s="64"/>
      <c r="AG579" s="64"/>
      <c r="AH579" s="64"/>
      <c r="AI579" s="64"/>
      <c r="AJ579" s="64"/>
      <c r="AK579" s="64"/>
      <c r="AL579" s="64"/>
      <c r="AM579" s="64"/>
      <c r="AN579" s="64"/>
      <c r="AO579" s="64"/>
    </row>
    <row r="580" spans="1:41" x14ac:dyDescent="0.3">
      <c r="A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c r="AA580" s="64"/>
      <c r="AB580" s="64"/>
      <c r="AC580" s="64"/>
      <c r="AD580" s="64"/>
      <c r="AE580" s="64"/>
      <c r="AF580" s="64"/>
      <c r="AG580" s="64"/>
      <c r="AH580" s="64"/>
      <c r="AI580" s="64"/>
      <c r="AJ580" s="64"/>
      <c r="AK580" s="64"/>
      <c r="AL580" s="64"/>
      <c r="AM580" s="64"/>
      <c r="AN580" s="64"/>
      <c r="AO580" s="64"/>
    </row>
    <row r="581" spans="1:41" x14ac:dyDescent="0.3">
      <c r="A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c r="AA581" s="64"/>
      <c r="AB581" s="64"/>
      <c r="AC581" s="64"/>
      <c r="AD581" s="64"/>
      <c r="AE581" s="64"/>
      <c r="AF581" s="64"/>
      <c r="AG581" s="64"/>
      <c r="AH581" s="64"/>
      <c r="AI581" s="64"/>
      <c r="AJ581" s="64"/>
      <c r="AK581" s="64"/>
      <c r="AL581" s="64"/>
      <c r="AM581" s="64"/>
      <c r="AN581" s="64"/>
      <c r="AO581" s="64"/>
    </row>
    <row r="582" spans="1:41" x14ac:dyDescent="0.3">
      <c r="A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c r="AA582" s="64"/>
      <c r="AB582" s="64"/>
      <c r="AC582" s="64"/>
      <c r="AD582" s="64"/>
      <c r="AE582" s="64"/>
      <c r="AF582" s="64"/>
      <c r="AG582" s="64"/>
      <c r="AH582" s="64"/>
      <c r="AI582" s="64"/>
      <c r="AJ582" s="64"/>
      <c r="AK582" s="64"/>
      <c r="AL582" s="64"/>
      <c r="AM582" s="64"/>
      <c r="AN582" s="64"/>
      <c r="AO582" s="64"/>
    </row>
    <row r="583" spans="1:41" x14ac:dyDescent="0.3">
      <c r="A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c r="AA583" s="64"/>
      <c r="AB583" s="64"/>
      <c r="AC583" s="64"/>
      <c r="AD583" s="64"/>
      <c r="AE583" s="64"/>
      <c r="AF583" s="64"/>
      <c r="AG583" s="64"/>
      <c r="AH583" s="64"/>
      <c r="AI583" s="64"/>
      <c r="AJ583" s="64"/>
      <c r="AK583" s="64"/>
      <c r="AL583" s="64"/>
      <c r="AM583" s="64"/>
      <c r="AN583" s="64"/>
      <c r="AO583" s="64"/>
    </row>
    <row r="584" spans="1:41" x14ac:dyDescent="0.3">
      <c r="A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c r="AA584" s="64"/>
      <c r="AB584" s="64"/>
      <c r="AC584" s="64"/>
      <c r="AD584" s="64"/>
      <c r="AE584" s="64"/>
      <c r="AF584" s="64"/>
      <c r="AG584" s="64"/>
      <c r="AH584" s="64"/>
      <c r="AI584" s="64"/>
      <c r="AJ584" s="64"/>
      <c r="AK584" s="64"/>
      <c r="AL584" s="64"/>
      <c r="AM584" s="64"/>
      <c r="AN584" s="64"/>
      <c r="AO584" s="64"/>
    </row>
    <row r="585" spans="1:41" x14ac:dyDescent="0.3">
      <c r="A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c r="AA585" s="64"/>
      <c r="AB585" s="64"/>
      <c r="AC585" s="64"/>
      <c r="AD585" s="64"/>
      <c r="AE585" s="64"/>
      <c r="AF585" s="64"/>
      <c r="AG585" s="64"/>
      <c r="AH585" s="64"/>
      <c r="AI585" s="64"/>
      <c r="AJ585" s="64"/>
      <c r="AK585" s="64"/>
      <c r="AL585" s="64"/>
      <c r="AM585" s="64"/>
      <c r="AN585" s="64"/>
      <c r="AO585" s="64"/>
    </row>
    <row r="586" spans="1:41" x14ac:dyDescent="0.3">
      <c r="A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c r="AA586" s="64"/>
      <c r="AB586" s="64"/>
      <c r="AC586" s="64"/>
      <c r="AD586" s="64"/>
      <c r="AE586" s="64"/>
      <c r="AF586" s="64"/>
      <c r="AG586" s="64"/>
      <c r="AH586" s="64"/>
      <c r="AI586" s="64"/>
      <c r="AJ586" s="64"/>
      <c r="AK586" s="64"/>
      <c r="AL586" s="64"/>
      <c r="AM586" s="64"/>
      <c r="AN586" s="64"/>
      <c r="AO586" s="64"/>
    </row>
    <row r="587" spans="1:41" x14ac:dyDescent="0.3">
      <c r="A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c r="AA587" s="64"/>
      <c r="AB587" s="64"/>
      <c r="AC587" s="64"/>
      <c r="AD587" s="64"/>
      <c r="AE587" s="64"/>
      <c r="AF587" s="64"/>
      <c r="AG587" s="64"/>
      <c r="AH587" s="64"/>
      <c r="AI587" s="64"/>
      <c r="AJ587" s="64"/>
      <c r="AK587" s="64"/>
      <c r="AL587" s="64"/>
      <c r="AM587" s="64"/>
      <c r="AN587" s="64"/>
      <c r="AO587" s="64"/>
    </row>
    <row r="588" spans="1:41" x14ac:dyDescent="0.3">
      <c r="A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c r="AA588" s="64"/>
      <c r="AB588" s="64"/>
      <c r="AC588" s="64"/>
      <c r="AD588" s="64"/>
      <c r="AE588" s="64"/>
      <c r="AF588" s="64"/>
      <c r="AG588" s="64"/>
      <c r="AH588" s="64"/>
      <c r="AI588" s="64"/>
      <c r="AJ588" s="64"/>
      <c r="AK588" s="64"/>
      <c r="AL588" s="64"/>
      <c r="AM588" s="64"/>
      <c r="AN588" s="64"/>
      <c r="AO588" s="64"/>
    </row>
    <row r="589" spans="1:41" x14ac:dyDescent="0.3">
      <c r="A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c r="AA589" s="64"/>
      <c r="AB589" s="64"/>
      <c r="AC589" s="64"/>
      <c r="AD589" s="64"/>
      <c r="AE589" s="64"/>
      <c r="AF589" s="64"/>
      <c r="AG589" s="64"/>
      <c r="AH589" s="64"/>
      <c r="AI589" s="64"/>
      <c r="AJ589" s="64"/>
      <c r="AK589" s="64"/>
      <c r="AL589" s="64"/>
      <c r="AM589" s="64"/>
      <c r="AN589" s="64"/>
      <c r="AO589" s="64"/>
    </row>
    <row r="590" spans="1:41" x14ac:dyDescent="0.3">
      <c r="A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c r="AA590" s="64"/>
      <c r="AB590" s="64"/>
      <c r="AC590" s="64"/>
      <c r="AD590" s="64"/>
      <c r="AE590" s="64"/>
      <c r="AF590" s="64"/>
      <c r="AG590" s="64"/>
      <c r="AH590" s="64"/>
      <c r="AI590" s="64"/>
      <c r="AJ590" s="64"/>
      <c r="AK590" s="64"/>
      <c r="AL590" s="64"/>
      <c r="AM590" s="64"/>
      <c r="AN590" s="64"/>
      <c r="AO590" s="64"/>
    </row>
    <row r="591" spans="1:41" x14ac:dyDescent="0.3">
      <c r="A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c r="AA591" s="64"/>
      <c r="AB591" s="64"/>
      <c r="AC591" s="64"/>
      <c r="AD591" s="64"/>
      <c r="AE591" s="64"/>
      <c r="AF591" s="64"/>
      <c r="AG591" s="64"/>
      <c r="AH591" s="64"/>
      <c r="AI591" s="64"/>
      <c r="AJ591" s="64"/>
      <c r="AK591" s="64"/>
      <c r="AL591" s="64"/>
      <c r="AM591" s="64"/>
      <c r="AN591" s="64"/>
      <c r="AO591" s="64"/>
    </row>
    <row r="592" spans="1:41" x14ac:dyDescent="0.3">
      <c r="A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c r="AA592" s="64"/>
      <c r="AB592" s="64"/>
      <c r="AC592" s="64"/>
      <c r="AD592" s="64"/>
      <c r="AE592" s="64"/>
      <c r="AF592" s="64"/>
      <c r="AG592" s="64"/>
      <c r="AH592" s="64"/>
      <c r="AI592" s="64"/>
      <c r="AJ592" s="64"/>
      <c r="AK592" s="64"/>
      <c r="AL592" s="64"/>
      <c r="AM592" s="64"/>
      <c r="AN592" s="64"/>
      <c r="AO592" s="64"/>
    </row>
    <row r="593" spans="1:41" x14ac:dyDescent="0.3">
      <c r="A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c r="AA593" s="64"/>
      <c r="AB593" s="64"/>
      <c r="AC593" s="64"/>
      <c r="AD593" s="64"/>
      <c r="AE593" s="64"/>
      <c r="AF593" s="64"/>
      <c r="AG593" s="64"/>
      <c r="AH593" s="64"/>
      <c r="AI593" s="64"/>
      <c r="AJ593" s="64"/>
      <c r="AK593" s="64"/>
      <c r="AL593" s="64"/>
      <c r="AM593" s="64"/>
      <c r="AN593" s="64"/>
      <c r="AO593" s="64"/>
    </row>
    <row r="594" spans="1:41" x14ac:dyDescent="0.3">
      <c r="A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c r="AA594" s="64"/>
      <c r="AB594" s="64"/>
      <c r="AC594" s="64"/>
      <c r="AD594" s="64"/>
      <c r="AE594" s="64"/>
      <c r="AF594" s="64"/>
      <c r="AG594" s="64"/>
      <c r="AH594" s="64"/>
      <c r="AI594" s="64"/>
      <c r="AJ594" s="64"/>
      <c r="AK594" s="64"/>
      <c r="AL594" s="64"/>
      <c r="AM594" s="64"/>
      <c r="AN594" s="64"/>
      <c r="AO594" s="64"/>
    </row>
    <row r="595" spans="1:41" x14ac:dyDescent="0.3">
      <c r="A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c r="Z595" s="64"/>
      <c r="AA595" s="64"/>
      <c r="AB595" s="64"/>
      <c r="AC595" s="64"/>
      <c r="AD595" s="64"/>
      <c r="AE595" s="64"/>
      <c r="AF595" s="64"/>
      <c r="AG595" s="64"/>
      <c r="AH595" s="64"/>
      <c r="AI595" s="64"/>
      <c r="AJ595" s="64"/>
      <c r="AK595" s="64"/>
      <c r="AL595" s="64"/>
      <c r="AM595" s="64"/>
      <c r="AN595" s="64"/>
      <c r="AO595" s="64"/>
    </row>
    <row r="596" spans="1:41" x14ac:dyDescent="0.3">
      <c r="A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c r="AA596" s="64"/>
      <c r="AB596" s="64"/>
      <c r="AC596" s="64"/>
      <c r="AD596" s="64"/>
      <c r="AE596" s="64"/>
      <c r="AF596" s="64"/>
      <c r="AG596" s="64"/>
      <c r="AH596" s="64"/>
      <c r="AI596" s="64"/>
      <c r="AJ596" s="64"/>
      <c r="AK596" s="64"/>
      <c r="AL596" s="64"/>
      <c r="AM596" s="64"/>
      <c r="AN596" s="64"/>
      <c r="AO596" s="64"/>
    </row>
    <row r="597" spans="1:41" x14ac:dyDescent="0.3">
      <c r="A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c r="Z597" s="64"/>
      <c r="AA597" s="64"/>
      <c r="AB597" s="64"/>
      <c r="AC597" s="64"/>
      <c r="AD597" s="64"/>
      <c r="AE597" s="64"/>
      <c r="AF597" s="64"/>
      <c r="AG597" s="64"/>
      <c r="AH597" s="64"/>
      <c r="AI597" s="64"/>
      <c r="AJ597" s="64"/>
      <c r="AK597" s="64"/>
      <c r="AL597" s="64"/>
      <c r="AM597" s="64"/>
      <c r="AN597" s="64"/>
      <c r="AO597" s="64"/>
    </row>
    <row r="598" spans="1:41" x14ac:dyDescent="0.3">
      <c r="A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c r="Z598" s="64"/>
      <c r="AA598" s="64"/>
      <c r="AB598" s="64"/>
      <c r="AC598" s="64"/>
      <c r="AD598" s="64"/>
      <c r="AE598" s="64"/>
      <c r="AF598" s="64"/>
      <c r="AG598" s="64"/>
      <c r="AH598" s="64"/>
      <c r="AI598" s="64"/>
      <c r="AJ598" s="64"/>
      <c r="AK598" s="64"/>
      <c r="AL598" s="64"/>
      <c r="AM598" s="64"/>
      <c r="AN598" s="64"/>
      <c r="AO598" s="64"/>
    </row>
    <row r="599" spans="1:41" x14ac:dyDescent="0.3">
      <c r="A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c r="Z599" s="64"/>
      <c r="AA599" s="64"/>
      <c r="AB599" s="64"/>
      <c r="AC599" s="64"/>
      <c r="AD599" s="64"/>
      <c r="AE599" s="64"/>
      <c r="AF599" s="64"/>
      <c r="AG599" s="64"/>
      <c r="AH599" s="64"/>
      <c r="AI599" s="64"/>
      <c r="AJ599" s="64"/>
      <c r="AK599" s="64"/>
      <c r="AL599" s="64"/>
      <c r="AM599" s="64"/>
      <c r="AN599" s="64"/>
      <c r="AO599" s="64"/>
    </row>
    <row r="600" spans="1:41" x14ac:dyDescent="0.3">
      <c r="A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c r="Z600" s="64"/>
      <c r="AA600" s="64"/>
      <c r="AB600" s="64"/>
      <c r="AC600" s="64"/>
      <c r="AD600" s="64"/>
      <c r="AE600" s="64"/>
      <c r="AF600" s="64"/>
      <c r="AG600" s="64"/>
      <c r="AH600" s="64"/>
      <c r="AI600" s="64"/>
      <c r="AJ600" s="64"/>
      <c r="AK600" s="64"/>
      <c r="AL600" s="64"/>
      <c r="AM600" s="64"/>
      <c r="AN600" s="64"/>
      <c r="AO600" s="64"/>
    </row>
    <row r="601" spans="1:41" x14ac:dyDescent="0.3">
      <c r="A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c r="Z601" s="64"/>
      <c r="AA601" s="64"/>
      <c r="AB601" s="64"/>
      <c r="AC601" s="64"/>
      <c r="AD601" s="64"/>
      <c r="AE601" s="64"/>
      <c r="AF601" s="64"/>
      <c r="AG601" s="64"/>
      <c r="AH601" s="64"/>
      <c r="AI601" s="64"/>
      <c r="AJ601" s="64"/>
      <c r="AK601" s="64"/>
      <c r="AL601" s="64"/>
      <c r="AM601" s="64"/>
      <c r="AN601" s="64"/>
      <c r="AO601" s="64"/>
    </row>
    <row r="602" spans="1:41" x14ac:dyDescent="0.3">
      <c r="A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c r="Z602" s="64"/>
      <c r="AA602" s="64"/>
      <c r="AB602" s="64"/>
      <c r="AC602" s="64"/>
      <c r="AD602" s="64"/>
      <c r="AE602" s="64"/>
      <c r="AF602" s="64"/>
      <c r="AG602" s="64"/>
      <c r="AH602" s="64"/>
      <c r="AI602" s="64"/>
      <c r="AJ602" s="64"/>
      <c r="AK602" s="64"/>
      <c r="AL602" s="64"/>
      <c r="AM602" s="64"/>
      <c r="AN602" s="64"/>
      <c r="AO602" s="64"/>
    </row>
    <row r="603" spans="1:41" x14ac:dyDescent="0.3">
      <c r="A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c r="Z603" s="64"/>
      <c r="AA603" s="64"/>
      <c r="AB603" s="64"/>
      <c r="AC603" s="64"/>
      <c r="AD603" s="64"/>
      <c r="AE603" s="64"/>
      <c r="AF603" s="64"/>
      <c r="AG603" s="64"/>
      <c r="AH603" s="64"/>
      <c r="AI603" s="64"/>
      <c r="AJ603" s="64"/>
      <c r="AK603" s="64"/>
      <c r="AL603" s="64"/>
      <c r="AM603" s="64"/>
      <c r="AN603" s="64"/>
      <c r="AO603" s="64"/>
    </row>
    <row r="604" spans="1:41" x14ac:dyDescent="0.3">
      <c r="A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c r="Z604" s="64"/>
      <c r="AA604" s="64"/>
      <c r="AB604" s="64"/>
      <c r="AC604" s="64"/>
      <c r="AD604" s="64"/>
      <c r="AE604" s="64"/>
      <c r="AF604" s="64"/>
      <c r="AG604" s="64"/>
      <c r="AH604" s="64"/>
      <c r="AI604" s="64"/>
      <c r="AJ604" s="64"/>
      <c r="AK604" s="64"/>
      <c r="AL604" s="64"/>
      <c r="AM604" s="64"/>
      <c r="AN604" s="64"/>
      <c r="AO604" s="64"/>
    </row>
    <row r="605" spans="1:41" x14ac:dyDescent="0.3">
      <c r="A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c r="Z605" s="64"/>
      <c r="AA605" s="64"/>
      <c r="AB605" s="64"/>
      <c r="AC605" s="64"/>
      <c r="AD605" s="64"/>
      <c r="AE605" s="64"/>
      <c r="AF605" s="64"/>
      <c r="AG605" s="64"/>
      <c r="AH605" s="64"/>
      <c r="AI605" s="64"/>
      <c r="AJ605" s="64"/>
      <c r="AK605" s="64"/>
      <c r="AL605" s="64"/>
      <c r="AM605" s="64"/>
      <c r="AN605" s="64"/>
      <c r="AO605" s="64"/>
    </row>
    <row r="606" spans="1:41" x14ac:dyDescent="0.3">
      <c r="A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c r="Z606" s="64"/>
      <c r="AA606" s="64"/>
      <c r="AB606" s="64"/>
      <c r="AC606" s="64"/>
      <c r="AD606" s="64"/>
      <c r="AE606" s="64"/>
      <c r="AF606" s="64"/>
      <c r="AG606" s="64"/>
      <c r="AH606" s="64"/>
      <c r="AI606" s="64"/>
      <c r="AJ606" s="64"/>
      <c r="AK606" s="64"/>
      <c r="AL606" s="64"/>
      <c r="AM606" s="64"/>
      <c r="AN606" s="64"/>
      <c r="AO606" s="64"/>
    </row>
    <row r="607" spans="1:41" x14ac:dyDescent="0.3">
      <c r="A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c r="Z607" s="64"/>
      <c r="AA607" s="64"/>
      <c r="AB607" s="64"/>
      <c r="AC607" s="64"/>
      <c r="AD607" s="64"/>
      <c r="AE607" s="64"/>
      <c r="AF607" s="64"/>
      <c r="AG607" s="64"/>
      <c r="AH607" s="64"/>
      <c r="AI607" s="64"/>
      <c r="AJ607" s="64"/>
      <c r="AK607" s="64"/>
      <c r="AL607" s="64"/>
      <c r="AM607" s="64"/>
      <c r="AN607" s="64"/>
      <c r="AO607" s="64"/>
    </row>
    <row r="608" spans="1:41" x14ac:dyDescent="0.3">
      <c r="A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c r="Z608" s="64"/>
      <c r="AA608" s="64"/>
      <c r="AB608" s="64"/>
      <c r="AC608" s="64"/>
      <c r="AD608" s="64"/>
      <c r="AE608" s="64"/>
      <c r="AF608" s="64"/>
      <c r="AG608" s="64"/>
      <c r="AH608" s="64"/>
      <c r="AI608" s="64"/>
      <c r="AJ608" s="64"/>
      <c r="AK608" s="64"/>
      <c r="AL608" s="64"/>
      <c r="AM608" s="64"/>
      <c r="AN608" s="64"/>
      <c r="AO608" s="64"/>
    </row>
    <row r="609" spans="1:41" x14ac:dyDescent="0.3">
      <c r="A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c r="Z609" s="64"/>
      <c r="AA609" s="64"/>
      <c r="AB609" s="64"/>
      <c r="AC609" s="64"/>
      <c r="AD609" s="64"/>
      <c r="AE609" s="64"/>
      <c r="AF609" s="64"/>
      <c r="AG609" s="64"/>
      <c r="AH609" s="64"/>
      <c r="AI609" s="64"/>
      <c r="AJ609" s="64"/>
      <c r="AK609" s="64"/>
      <c r="AL609" s="64"/>
      <c r="AM609" s="64"/>
      <c r="AN609" s="64"/>
      <c r="AO609" s="64"/>
    </row>
    <row r="610" spans="1:41" x14ac:dyDescent="0.3">
      <c r="A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c r="Z610" s="64"/>
      <c r="AA610" s="64"/>
      <c r="AB610" s="64"/>
      <c r="AC610" s="64"/>
      <c r="AD610" s="64"/>
      <c r="AE610" s="64"/>
      <c r="AF610" s="64"/>
      <c r="AG610" s="64"/>
      <c r="AH610" s="64"/>
      <c r="AI610" s="64"/>
      <c r="AJ610" s="64"/>
      <c r="AK610" s="64"/>
      <c r="AL610" s="64"/>
      <c r="AM610" s="64"/>
      <c r="AN610" s="64"/>
      <c r="AO610" s="64"/>
    </row>
    <row r="611" spans="1:41" x14ac:dyDescent="0.3">
      <c r="A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c r="Z611" s="64"/>
      <c r="AA611" s="64"/>
      <c r="AB611" s="64"/>
      <c r="AC611" s="64"/>
      <c r="AD611" s="64"/>
      <c r="AE611" s="64"/>
      <c r="AF611" s="64"/>
      <c r="AG611" s="64"/>
      <c r="AH611" s="64"/>
      <c r="AI611" s="64"/>
      <c r="AJ611" s="64"/>
      <c r="AK611" s="64"/>
      <c r="AL611" s="64"/>
      <c r="AM611" s="64"/>
      <c r="AN611" s="64"/>
      <c r="AO611" s="64"/>
    </row>
    <row r="612" spans="1:41" x14ac:dyDescent="0.3">
      <c r="A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c r="Z612" s="64"/>
      <c r="AA612" s="64"/>
      <c r="AB612" s="64"/>
      <c r="AC612" s="64"/>
      <c r="AD612" s="64"/>
      <c r="AE612" s="64"/>
      <c r="AF612" s="64"/>
      <c r="AG612" s="64"/>
      <c r="AH612" s="64"/>
      <c r="AI612" s="64"/>
      <c r="AJ612" s="64"/>
      <c r="AK612" s="64"/>
      <c r="AL612" s="64"/>
      <c r="AM612" s="64"/>
      <c r="AN612" s="64"/>
      <c r="AO612" s="64"/>
    </row>
    <row r="613" spans="1:41" x14ac:dyDescent="0.3">
      <c r="A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c r="Z613" s="64"/>
      <c r="AA613" s="64"/>
      <c r="AB613" s="64"/>
      <c r="AC613" s="64"/>
      <c r="AD613" s="64"/>
      <c r="AE613" s="64"/>
      <c r="AF613" s="64"/>
      <c r="AG613" s="64"/>
      <c r="AH613" s="64"/>
      <c r="AI613" s="64"/>
      <c r="AJ613" s="64"/>
      <c r="AK613" s="64"/>
      <c r="AL613" s="64"/>
      <c r="AM613" s="64"/>
      <c r="AN613" s="64"/>
      <c r="AO613" s="64"/>
    </row>
    <row r="614" spans="1:41" x14ac:dyDescent="0.3">
      <c r="A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c r="AA614" s="64"/>
      <c r="AB614" s="64"/>
      <c r="AC614" s="64"/>
      <c r="AD614" s="64"/>
      <c r="AE614" s="64"/>
      <c r="AF614" s="64"/>
      <c r="AG614" s="64"/>
      <c r="AH614" s="64"/>
      <c r="AI614" s="64"/>
      <c r="AJ614" s="64"/>
      <c r="AK614" s="64"/>
      <c r="AL614" s="64"/>
      <c r="AM614" s="64"/>
      <c r="AN614" s="64"/>
      <c r="AO614" s="64"/>
    </row>
    <row r="615" spans="1:41" x14ac:dyDescent="0.3">
      <c r="A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c r="AA615" s="64"/>
      <c r="AB615" s="64"/>
      <c r="AC615" s="64"/>
      <c r="AD615" s="64"/>
      <c r="AE615" s="64"/>
      <c r="AF615" s="64"/>
      <c r="AG615" s="64"/>
      <c r="AH615" s="64"/>
      <c r="AI615" s="64"/>
      <c r="AJ615" s="64"/>
      <c r="AK615" s="64"/>
      <c r="AL615" s="64"/>
      <c r="AM615" s="64"/>
      <c r="AN615" s="64"/>
      <c r="AO615" s="64"/>
    </row>
    <row r="616" spans="1:41" x14ac:dyDescent="0.3">
      <c r="A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c r="AA616" s="64"/>
      <c r="AB616" s="64"/>
      <c r="AC616" s="64"/>
      <c r="AD616" s="64"/>
      <c r="AE616" s="64"/>
      <c r="AF616" s="64"/>
      <c r="AG616" s="64"/>
      <c r="AH616" s="64"/>
      <c r="AI616" s="64"/>
      <c r="AJ616" s="64"/>
      <c r="AK616" s="64"/>
      <c r="AL616" s="64"/>
      <c r="AM616" s="64"/>
      <c r="AN616" s="64"/>
      <c r="AO616" s="64"/>
    </row>
    <row r="617" spans="1:41" x14ac:dyDescent="0.3">
      <c r="A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c r="AA617" s="64"/>
      <c r="AB617" s="64"/>
      <c r="AC617" s="64"/>
      <c r="AD617" s="64"/>
      <c r="AE617" s="64"/>
      <c r="AF617" s="64"/>
      <c r="AG617" s="64"/>
      <c r="AH617" s="64"/>
      <c r="AI617" s="64"/>
      <c r="AJ617" s="64"/>
      <c r="AK617" s="64"/>
      <c r="AL617" s="64"/>
      <c r="AM617" s="64"/>
      <c r="AN617" s="64"/>
      <c r="AO617" s="64"/>
    </row>
    <row r="618" spans="1:41" x14ac:dyDescent="0.3">
      <c r="A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c r="AA618" s="64"/>
      <c r="AB618" s="64"/>
      <c r="AC618" s="64"/>
      <c r="AD618" s="64"/>
      <c r="AE618" s="64"/>
      <c r="AF618" s="64"/>
      <c r="AG618" s="64"/>
      <c r="AH618" s="64"/>
      <c r="AI618" s="64"/>
      <c r="AJ618" s="64"/>
      <c r="AK618" s="64"/>
      <c r="AL618" s="64"/>
      <c r="AM618" s="64"/>
      <c r="AN618" s="64"/>
      <c r="AO618" s="64"/>
    </row>
    <row r="619" spans="1:41" x14ac:dyDescent="0.3">
      <c r="A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c r="AA619" s="64"/>
      <c r="AB619" s="64"/>
      <c r="AC619" s="64"/>
      <c r="AD619" s="64"/>
      <c r="AE619" s="64"/>
      <c r="AF619" s="64"/>
      <c r="AG619" s="64"/>
      <c r="AH619" s="64"/>
      <c r="AI619" s="64"/>
      <c r="AJ619" s="64"/>
      <c r="AK619" s="64"/>
      <c r="AL619" s="64"/>
      <c r="AM619" s="64"/>
      <c r="AN619" s="64"/>
      <c r="AO619" s="64"/>
    </row>
    <row r="620" spans="1:41" x14ac:dyDescent="0.3">
      <c r="A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c r="AA620" s="64"/>
      <c r="AB620" s="64"/>
      <c r="AC620" s="64"/>
      <c r="AD620" s="64"/>
      <c r="AE620" s="64"/>
      <c r="AF620" s="64"/>
      <c r="AG620" s="64"/>
      <c r="AH620" s="64"/>
      <c r="AI620" s="64"/>
      <c r="AJ620" s="64"/>
      <c r="AK620" s="64"/>
      <c r="AL620" s="64"/>
      <c r="AM620" s="64"/>
      <c r="AN620" s="64"/>
      <c r="AO620" s="64"/>
    </row>
    <row r="621" spans="1:41" x14ac:dyDescent="0.3">
      <c r="A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c r="AA621" s="64"/>
      <c r="AB621" s="64"/>
      <c r="AC621" s="64"/>
      <c r="AD621" s="64"/>
      <c r="AE621" s="64"/>
      <c r="AF621" s="64"/>
      <c r="AG621" s="64"/>
      <c r="AH621" s="64"/>
      <c r="AI621" s="64"/>
      <c r="AJ621" s="64"/>
      <c r="AK621" s="64"/>
      <c r="AL621" s="64"/>
      <c r="AM621" s="64"/>
      <c r="AN621" s="64"/>
      <c r="AO621" s="64"/>
    </row>
    <row r="622" spans="1:41" x14ac:dyDescent="0.3">
      <c r="A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c r="AA622" s="64"/>
      <c r="AB622" s="64"/>
      <c r="AC622" s="64"/>
      <c r="AD622" s="64"/>
      <c r="AE622" s="64"/>
      <c r="AF622" s="64"/>
      <c r="AG622" s="64"/>
      <c r="AH622" s="64"/>
      <c r="AI622" s="64"/>
      <c r="AJ622" s="64"/>
      <c r="AK622" s="64"/>
      <c r="AL622" s="64"/>
      <c r="AM622" s="64"/>
      <c r="AN622" s="64"/>
      <c r="AO622" s="64"/>
    </row>
    <row r="623" spans="1:41" x14ac:dyDescent="0.3">
      <c r="A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c r="AA623" s="64"/>
      <c r="AB623" s="64"/>
      <c r="AC623" s="64"/>
      <c r="AD623" s="64"/>
      <c r="AE623" s="64"/>
      <c r="AF623" s="64"/>
      <c r="AG623" s="64"/>
      <c r="AH623" s="64"/>
      <c r="AI623" s="64"/>
      <c r="AJ623" s="64"/>
      <c r="AK623" s="64"/>
      <c r="AL623" s="64"/>
      <c r="AM623" s="64"/>
      <c r="AN623" s="64"/>
      <c r="AO623" s="64"/>
    </row>
    <row r="624" spans="1:41" x14ac:dyDescent="0.3">
      <c r="A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c r="AA624" s="64"/>
      <c r="AB624" s="64"/>
      <c r="AC624" s="64"/>
      <c r="AD624" s="64"/>
      <c r="AE624" s="64"/>
      <c r="AF624" s="64"/>
      <c r="AG624" s="64"/>
      <c r="AH624" s="64"/>
      <c r="AI624" s="64"/>
      <c r="AJ624" s="64"/>
      <c r="AK624" s="64"/>
      <c r="AL624" s="64"/>
      <c r="AM624" s="64"/>
      <c r="AN624" s="64"/>
      <c r="AO624" s="64"/>
    </row>
    <row r="625" spans="1:41" x14ac:dyDescent="0.3">
      <c r="A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c r="AA625" s="64"/>
      <c r="AB625" s="64"/>
      <c r="AC625" s="64"/>
      <c r="AD625" s="64"/>
      <c r="AE625" s="64"/>
      <c r="AF625" s="64"/>
      <c r="AG625" s="64"/>
      <c r="AH625" s="64"/>
      <c r="AI625" s="64"/>
      <c r="AJ625" s="64"/>
      <c r="AK625" s="64"/>
      <c r="AL625" s="64"/>
      <c r="AM625" s="64"/>
      <c r="AN625" s="64"/>
      <c r="AO625" s="64"/>
    </row>
    <row r="626" spans="1:41" x14ac:dyDescent="0.3">
      <c r="A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c r="AA626" s="64"/>
      <c r="AB626" s="64"/>
      <c r="AC626" s="64"/>
      <c r="AD626" s="64"/>
      <c r="AE626" s="64"/>
      <c r="AF626" s="64"/>
      <c r="AG626" s="64"/>
      <c r="AH626" s="64"/>
      <c r="AI626" s="64"/>
      <c r="AJ626" s="64"/>
      <c r="AK626" s="64"/>
      <c r="AL626" s="64"/>
      <c r="AM626" s="64"/>
      <c r="AN626" s="64"/>
      <c r="AO626" s="64"/>
    </row>
    <row r="627" spans="1:41" x14ac:dyDescent="0.3">
      <c r="A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c r="AA627" s="64"/>
      <c r="AB627" s="64"/>
      <c r="AC627" s="64"/>
      <c r="AD627" s="64"/>
      <c r="AE627" s="64"/>
      <c r="AF627" s="64"/>
      <c r="AG627" s="64"/>
      <c r="AH627" s="64"/>
      <c r="AI627" s="64"/>
      <c r="AJ627" s="64"/>
      <c r="AK627" s="64"/>
      <c r="AL627" s="64"/>
      <c r="AM627" s="64"/>
      <c r="AN627" s="64"/>
      <c r="AO627" s="64"/>
    </row>
    <row r="628" spans="1:41" x14ac:dyDescent="0.3">
      <c r="A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c r="AA628" s="64"/>
      <c r="AB628" s="64"/>
      <c r="AC628" s="64"/>
      <c r="AD628" s="64"/>
      <c r="AE628" s="64"/>
      <c r="AF628" s="64"/>
      <c r="AG628" s="64"/>
      <c r="AH628" s="64"/>
      <c r="AI628" s="64"/>
      <c r="AJ628" s="64"/>
      <c r="AK628" s="64"/>
      <c r="AL628" s="64"/>
      <c r="AM628" s="64"/>
      <c r="AN628" s="64"/>
      <c r="AO628" s="64"/>
    </row>
    <row r="629" spans="1:41" x14ac:dyDescent="0.3">
      <c r="A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c r="AA629" s="64"/>
      <c r="AB629" s="64"/>
      <c r="AC629" s="64"/>
      <c r="AD629" s="64"/>
      <c r="AE629" s="64"/>
      <c r="AF629" s="64"/>
      <c r="AG629" s="64"/>
      <c r="AH629" s="64"/>
      <c r="AI629" s="64"/>
      <c r="AJ629" s="64"/>
      <c r="AK629" s="64"/>
      <c r="AL629" s="64"/>
      <c r="AM629" s="64"/>
      <c r="AN629" s="64"/>
      <c r="AO629" s="64"/>
    </row>
    <row r="630" spans="1:41" x14ac:dyDescent="0.3">
      <c r="A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c r="AA630" s="64"/>
      <c r="AB630" s="64"/>
      <c r="AC630" s="64"/>
      <c r="AD630" s="64"/>
      <c r="AE630" s="64"/>
      <c r="AF630" s="64"/>
      <c r="AG630" s="64"/>
      <c r="AH630" s="64"/>
      <c r="AI630" s="64"/>
      <c r="AJ630" s="64"/>
      <c r="AK630" s="64"/>
      <c r="AL630" s="64"/>
      <c r="AM630" s="64"/>
      <c r="AN630" s="64"/>
      <c r="AO630" s="64"/>
    </row>
    <row r="631" spans="1:41" x14ac:dyDescent="0.3">
      <c r="A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c r="AA631" s="64"/>
      <c r="AB631" s="64"/>
      <c r="AC631" s="64"/>
      <c r="AD631" s="64"/>
      <c r="AE631" s="64"/>
      <c r="AF631" s="64"/>
      <c r="AG631" s="64"/>
      <c r="AH631" s="64"/>
      <c r="AI631" s="64"/>
      <c r="AJ631" s="64"/>
      <c r="AK631" s="64"/>
      <c r="AL631" s="64"/>
      <c r="AM631" s="64"/>
      <c r="AN631" s="64"/>
      <c r="AO631" s="64"/>
    </row>
    <row r="632" spans="1:41" x14ac:dyDescent="0.3">
      <c r="A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c r="AA632" s="64"/>
      <c r="AB632" s="64"/>
      <c r="AC632" s="64"/>
      <c r="AD632" s="64"/>
      <c r="AE632" s="64"/>
      <c r="AF632" s="64"/>
      <c r="AG632" s="64"/>
      <c r="AH632" s="64"/>
      <c r="AI632" s="64"/>
      <c r="AJ632" s="64"/>
      <c r="AK632" s="64"/>
      <c r="AL632" s="64"/>
      <c r="AM632" s="64"/>
      <c r="AN632" s="64"/>
      <c r="AO632" s="64"/>
    </row>
    <row r="633" spans="1:41" x14ac:dyDescent="0.3">
      <c r="A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c r="AA633" s="64"/>
      <c r="AB633" s="64"/>
      <c r="AC633" s="64"/>
      <c r="AD633" s="64"/>
      <c r="AE633" s="64"/>
      <c r="AF633" s="64"/>
      <c r="AG633" s="64"/>
      <c r="AH633" s="64"/>
      <c r="AI633" s="64"/>
      <c r="AJ633" s="64"/>
      <c r="AK633" s="64"/>
      <c r="AL633" s="64"/>
      <c r="AM633" s="64"/>
      <c r="AN633" s="64"/>
      <c r="AO633" s="64"/>
    </row>
    <row r="634" spans="1:41" x14ac:dyDescent="0.3">
      <c r="A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c r="AA634" s="64"/>
      <c r="AB634" s="64"/>
      <c r="AC634" s="64"/>
      <c r="AD634" s="64"/>
      <c r="AE634" s="64"/>
      <c r="AF634" s="64"/>
      <c r="AG634" s="64"/>
      <c r="AH634" s="64"/>
      <c r="AI634" s="64"/>
      <c r="AJ634" s="64"/>
      <c r="AK634" s="64"/>
      <c r="AL634" s="64"/>
      <c r="AM634" s="64"/>
      <c r="AN634" s="64"/>
      <c r="AO634" s="64"/>
    </row>
    <row r="635" spans="1:41" x14ac:dyDescent="0.3">
      <c r="A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c r="AA635" s="64"/>
      <c r="AB635" s="64"/>
      <c r="AC635" s="64"/>
      <c r="AD635" s="64"/>
      <c r="AE635" s="64"/>
      <c r="AF635" s="64"/>
      <c r="AG635" s="64"/>
      <c r="AH635" s="64"/>
      <c r="AI635" s="64"/>
      <c r="AJ635" s="64"/>
      <c r="AK635" s="64"/>
      <c r="AL635" s="64"/>
      <c r="AM635" s="64"/>
      <c r="AN635" s="64"/>
      <c r="AO635" s="64"/>
    </row>
    <row r="636" spans="1:41" x14ac:dyDescent="0.3">
      <c r="A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c r="AA636" s="64"/>
      <c r="AB636" s="64"/>
      <c r="AC636" s="64"/>
      <c r="AD636" s="64"/>
      <c r="AE636" s="64"/>
      <c r="AF636" s="64"/>
      <c r="AG636" s="64"/>
      <c r="AH636" s="64"/>
      <c r="AI636" s="64"/>
      <c r="AJ636" s="64"/>
      <c r="AK636" s="64"/>
      <c r="AL636" s="64"/>
      <c r="AM636" s="64"/>
      <c r="AN636" s="64"/>
      <c r="AO636" s="64"/>
    </row>
    <row r="637" spans="1:41" x14ac:dyDescent="0.3">
      <c r="A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c r="Z637" s="64"/>
      <c r="AA637" s="64"/>
      <c r="AB637" s="64"/>
      <c r="AC637" s="64"/>
      <c r="AD637" s="64"/>
      <c r="AE637" s="64"/>
      <c r="AF637" s="64"/>
      <c r="AG637" s="64"/>
      <c r="AH637" s="64"/>
      <c r="AI637" s="64"/>
      <c r="AJ637" s="64"/>
      <c r="AK637" s="64"/>
      <c r="AL637" s="64"/>
      <c r="AM637" s="64"/>
      <c r="AN637" s="64"/>
      <c r="AO637" s="64"/>
    </row>
    <row r="638" spans="1:41" x14ac:dyDescent="0.3">
      <c r="A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4"/>
      <c r="AA638" s="64"/>
      <c r="AB638" s="64"/>
      <c r="AC638" s="64"/>
      <c r="AD638" s="64"/>
      <c r="AE638" s="64"/>
      <c r="AF638" s="64"/>
      <c r="AG638" s="64"/>
      <c r="AH638" s="64"/>
      <c r="AI638" s="64"/>
      <c r="AJ638" s="64"/>
      <c r="AK638" s="64"/>
      <c r="AL638" s="64"/>
      <c r="AM638" s="64"/>
      <c r="AN638" s="64"/>
      <c r="AO638" s="64"/>
    </row>
  </sheetData>
  <mergeCells count="3">
    <mergeCell ref="A30:B30"/>
    <mergeCell ref="A31:AV44"/>
    <mergeCell ref="A46:AV47"/>
  </mergeCells>
  <pageMargins left="0.25" right="0.25"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58010-3222-4539-9BB1-499EEB766F32}">
  <sheetPr>
    <pageSetUpPr fitToPage="1"/>
  </sheetPr>
  <dimension ref="A1:AU41"/>
  <sheetViews>
    <sheetView showGridLines="0" zoomScale="80" zoomScaleNormal="80" workbookViewId="0">
      <pane xSplit="1" ySplit="5" topLeftCell="AM6" activePane="bottomRight" state="frozen"/>
      <selection activeCell="A14" sqref="A14"/>
      <selection pane="topRight" activeCell="A14" sqref="A14"/>
      <selection pane="bottomLeft" activeCell="A14" sqref="A14"/>
      <selection pane="bottomRight" activeCell="A14" sqref="A14"/>
    </sheetView>
  </sheetViews>
  <sheetFormatPr defaultColWidth="8.7265625" defaultRowHeight="14" outlineLevelRow="1" outlineLevelCol="1" x14ac:dyDescent="0.3"/>
  <cols>
    <col min="1" max="1" width="57.7265625" style="1" customWidth="1"/>
    <col min="2" max="3" width="23.7265625" style="1" hidden="1" customWidth="1" outlineLevel="1"/>
    <col min="4" max="4" width="23.7265625" style="1" hidden="1" customWidth="1" outlineLevel="1" collapsed="1"/>
    <col min="5" max="7" width="23.7265625" style="1" hidden="1" customWidth="1" outlineLevel="1"/>
    <col min="8" max="10" width="23.7265625" style="1" hidden="1" customWidth="1" outlineLevel="1" collapsed="1"/>
    <col min="11" max="12" width="23.7265625" style="1" hidden="1" customWidth="1" outlineLevel="1"/>
    <col min="13" max="13" width="23.7265625" style="1" hidden="1" customWidth="1" outlineLevel="1" collapsed="1"/>
    <col min="14" max="35" width="23.7265625" style="1" hidden="1" customWidth="1" outlineLevel="1"/>
    <col min="36" max="37" width="24.1796875" style="1" hidden="1" customWidth="1" outlineLevel="1"/>
    <col min="38" max="38" width="23.7265625" style="1" hidden="1" customWidth="1" outlineLevel="1"/>
    <col min="39" max="39" width="23.7265625" style="1" customWidth="1" collapsed="1"/>
    <col min="40" max="40" width="23.7265625" style="1" customWidth="1"/>
    <col min="41" max="42" width="23.7265625" style="1" hidden="1" customWidth="1" outlineLevel="1"/>
    <col min="43" max="45" width="24.1796875" style="1" hidden="1" customWidth="1" outlineLevel="1"/>
    <col min="46" max="46" width="24.1796875" style="1" customWidth="1" collapsed="1"/>
    <col min="47" max="47" width="24.1796875" style="1" customWidth="1"/>
    <col min="48" max="16384" width="8.7265625" style="1"/>
  </cols>
  <sheetData>
    <row r="1" spans="1:47" ht="16" customHeight="1" x14ac:dyDescent="0.3">
      <c r="A1" s="10" t="s">
        <v>278</v>
      </c>
    </row>
    <row r="2" spans="1:47" ht="16" customHeight="1" x14ac:dyDescent="0.3">
      <c r="A2" s="1" t="s">
        <v>83</v>
      </c>
      <c r="N2" s="104"/>
    </row>
    <row r="3" spans="1:47" ht="16" customHeight="1" x14ac:dyDescent="0.3">
      <c r="B3" s="80"/>
      <c r="C3" s="80"/>
      <c r="D3" s="80"/>
      <c r="E3" s="80"/>
      <c r="G3" s="80"/>
      <c r="H3" s="80"/>
      <c r="I3" s="80"/>
    </row>
    <row r="4" spans="1:47" ht="16" customHeight="1" x14ac:dyDescent="0.3">
      <c r="B4" s="122" t="s">
        <v>60</v>
      </c>
      <c r="C4" s="66" t="s">
        <v>60</v>
      </c>
      <c r="D4" s="66" t="s">
        <v>60</v>
      </c>
      <c r="E4" s="66" t="s">
        <v>60</v>
      </c>
      <c r="F4" s="66" t="s">
        <v>59</v>
      </c>
      <c r="G4" s="66" t="s">
        <v>60</v>
      </c>
      <c r="H4" s="66" t="s">
        <v>60</v>
      </c>
      <c r="I4" s="66" t="s">
        <v>60</v>
      </c>
      <c r="J4" s="66" t="s">
        <v>60</v>
      </c>
      <c r="K4" s="66" t="s">
        <v>59</v>
      </c>
      <c r="L4" s="66" t="s">
        <v>60</v>
      </c>
      <c r="M4" s="66" t="s">
        <v>60</v>
      </c>
      <c r="N4" s="66" t="s">
        <v>60</v>
      </c>
      <c r="O4" s="66" t="s">
        <v>60</v>
      </c>
      <c r="P4" s="66" t="s">
        <v>59</v>
      </c>
      <c r="Q4" s="66" t="s">
        <v>60</v>
      </c>
      <c r="R4" s="66" t="s">
        <v>60</v>
      </c>
      <c r="S4" s="66" t="s">
        <v>61</v>
      </c>
      <c r="T4" s="66" t="s">
        <v>60</v>
      </c>
      <c r="U4" s="66" t="s">
        <v>62</v>
      </c>
      <c r="V4" s="66" t="s">
        <v>60</v>
      </c>
      <c r="W4" s="66" t="s">
        <v>59</v>
      </c>
      <c r="X4" s="66" t="s">
        <v>60</v>
      </c>
      <c r="Y4" s="66" t="s">
        <v>60</v>
      </c>
      <c r="Z4" s="66" t="s">
        <v>61</v>
      </c>
      <c r="AA4" s="66" t="s">
        <v>60</v>
      </c>
      <c r="AB4" s="66" t="s">
        <v>62</v>
      </c>
      <c r="AC4" s="66" t="s">
        <v>60</v>
      </c>
      <c r="AD4" s="66" t="s">
        <v>59</v>
      </c>
      <c r="AE4" s="66" t="s">
        <v>60</v>
      </c>
      <c r="AF4" s="66" t="s">
        <v>60</v>
      </c>
      <c r="AG4" s="66" t="s">
        <v>61</v>
      </c>
      <c r="AH4" s="66" t="s">
        <v>60</v>
      </c>
      <c r="AI4" s="66" t="s">
        <v>62</v>
      </c>
      <c r="AJ4" s="66" t="s">
        <v>60</v>
      </c>
      <c r="AK4" s="66" t="s">
        <v>59</v>
      </c>
      <c r="AL4" s="66" t="s">
        <v>60</v>
      </c>
      <c r="AM4" s="312" t="s">
        <v>60</v>
      </c>
      <c r="AN4" s="312" t="s">
        <v>61</v>
      </c>
      <c r="AO4" s="66" t="s">
        <v>60</v>
      </c>
      <c r="AP4" s="66" t="s">
        <v>62</v>
      </c>
      <c r="AQ4" s="66" t="s">
        <v>60</v>
      </c>
      <c r="AR4" s="66" t="s">
        <v>59</v>
      </c>
      <c r="AS4" s="66" t="s">
        <v>60</v>
      </c>
      <c r="AT4" s="312" t="s">
        <v>60</v>
      </c>
      <c r="AU4" s="312" t="s">
        <v>61</v>
      </c>
    </row>
    <row r="5" spans="1:47" ht="16" customHeight="1" x14ac:dyDescent="0.3">
      <c r="B5" s="121">
        <v>43190</v>
      </c>
      <c r="C5" s="67">
        <v>43281</v>
      </c>
      <c r="D5" s="67">
        <v>43373</v>
      </c>
      <c r="E5" s="67">
        <v>43465</v>
      </c>
      <c r="F5" s="67">
        <v>43465</v>
      </c>
      <c r="G5" s="67">
        <v>43555</v>
      </c>
      <c r="H5" s="67">
        <v>43646</v>
      </c>
      <c r="I5" s="67">
        <v>43738</v>
      </c>
      <c r="J5" s="67">
        <v>43830</v>
      </c>
      <c r="K5" s="67">
        <v>43830</v>
      </c>
      <c r="L5" s="67">
        <v>43921</v>
      </c>
      <c r="M5" s="67">
        <v>44012</v>
      </c>
      <c r="N5" s="67">
        <v>44104</v>
      </c>
      <c r="O5" s="67">
        <v>44196</v>
      </c>
      <c r="P5" s="67">
        <v>44196</v>
      </c>
      <c r="Q5" s="67">
        <v>44286</v>
      </c>
      <c r="R5" s="67">
        <v>44377</v>
      </c>
      <c r="S5" s="67">
        <v>44377</v>
      </c>
      <c r="T5" s="67">
        <v>44469</v>
      </c>
      <c r="U5" s="67">
        <v>44469</v>
      </c>
      <c r="V5" s="67">
        <v>44561</v>
      </c>
      <c r="W5" s="67">
        <v>44561</v>
      </c>
      <c r="X5" s="67">
        <v>44651</v>
      </c>
      <c r="Y5" s="67">
        <v>44742</v>
      </c>
      <c r="Z5" s="67">
        <v>44742</v>
      </c>
      <c r="AA5" s="67">
        <v>44834</v>
      </c>
      <c r="AB5" s="67">
        <v>44834</v>
      </c>
      <c r="AC5" s="67">
        <v>44926</v>
      </c>
      <c r="AD5" s="67">
        <v>44926</v>
      </c>
      <c r="AE5" s="67">
        <v>45016</v>
      </c>
      <c r="AF5" s="67">
        <v>45107</v>
      </c>
      <c r="AG5" s="67">
        <v>45107</v>
      </c>
      <c r="AH5" s="67">
        <v>45199</v>
      </c>
      <c r="AI5" s="67">
        <v>45199</v>
      </c>
      <c r="AJ5" s="67">
        <v>45291</v>
      </c>
      <c r="AK5" s="67">
        <v>45291</v>
      </c>
      <c r="AL5" s="67">
        <v>45382</v>
      </c>
      <c r="AM5" s="317">
        <v>45473</v>
      </c>
      <c r="AN5" s="317">
        <v>45473</v>
      </c>
      <c r="AO5" s="67">
        <v>45565</v>
      </c>
      <c r="AP5" s="67">
        <v>45565</v>
      </c>
      <c r="AQ5" s="67">
        <v>45657</v>
      </c>
      <c r="AR5" s="67">
        <v>45657</v>
      </c>
      <c r="AS5" s="67">
        <v>45747</v>
      </c>
      <c r="AT5" s="317">
        <v>45838</v>
      </c>
      <c r="AU5" s="317">
        <v>45838</v>
      </c>
    </row>
    <row r="6" spans="1:47" ht="16" customHeight="1" x14ac:dyDescent="0.3">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row>
    <row r="7" spans="1:47" ht="16" customHeight="1" x14ac:dyDescent="0.3">
      <c r="A7" s="46" t="s">
        <v>70</v>
      </c>
      <c r="B7" s="371">
        <v>1849.6000000000001</v>
      </c>
      <c r="C7" s="371">
        <v>1943.6000000000001</v>
      </c>
      <c r="D7" s="371">
        <v>2055.3999999999996</v>
      </c>
      <c r="E7" s="371">
        <v>2358.6999999999998</v>
      </c>
      <c r="F7" s="371">
        <v>8207.2999999999993</v>
      </c>
      <c r="G7" s="371">
        <v>1928.9999999999998</v>
      </c>
      <c r="H7" s="371">
        <v>2068.5</v>
      </c>
      <c r="I7" s="371">
        <v>2081.8000000000002</v>
      </c>
      <c r="J7" s="371">
        <v>2484.4000000000005</v>
      </c>
      <c r="K7" s="371">
        <v>8563.7000000000007</v>
      </c>
      <c r="L7" s="371">
        <v>1980.8999999999999</v>
      </c>
      <c r="M7" s="371">
        <v>1806.4</v>
      </c>
      <c r="N7" s="371">
        <v>1931.9</v>
      </c>
      <c r="O7" s="371">
        <v>2177.6</v>
      </c>
      <c r="P7" s="371">
        <v>7896.8000000000011</v>
      </c>
      <c r="Q7" s="371">
        <v>1931</v>
      </c>
      <c r="R7" s="371">
        <v>2123.8000000000002</v>
      </c>
      <c r="S7" s="371">
        <v>4054.8</v>
      </c>
      <c r="T7" s="371">
        <v>2202.6</v>
      </c>
      <c r="U7" s="371">
        <v>6257.4000000000005</v>
      </c>
      <c r="V7" s="371">
        <v>2634.3000000000006</v>
      </c>
      <c r="W7" s="371">
        <v>8891.6999999999989</v>
      </c>
      <c r="X7" s="371">
        <v>2195.6999999999994</v>
      </c>
      <c r="Y7" s="371">
        <v>2436.0000000000005</v>
      </c>
      <c r="Z7" s="371">
        <v>4631.7</v>
      </c>
      <c r="AA7" s="371">
        <v>2403.0000000000005</v>
      </c>
      <c r="AB7" s="371">
        <v>7034.7</v>
      </c>
      <c r="AC7" s="371">
        <v>2535.9</v>
      </c>
      <c r="AD7" s="371">
        <v>9570.5999999999985</v>
      </c>
      <c r="AE7" s="371">
        <v>2267.6000000000004</v>
      </c>
      <c r="AF7" s="371">
        <v>2349.7000000000003</v>
      </c>
      <c r="AG7" s="371">
        <v>4617.3</v>
      </c>
      <c r="AH7" s="371">
        <v>2228.3999999999996</v>
      </c>
      <c r="AI7" s="371">
        <v>6845.7000000000007</v>
      </c>
      <c r="AJ7" s="371">
        <v>2442.4</v>
      </c>
      <c r="AK7" s="371">
        <v>9288.1000000000022</v>
      </c>
      <c r="AL7" s="371">
        <v>2166</v>
      </c>
      <c r="AM7" s="371">
        <v>2217.5999999999995</v>
      </c>
      <c r="AN7" s="371">
        <v>4383.6000000000004</v>
      </c>
      <c r="AO7" s="371">
        <v>2269</v>
      </c>
      <c r="AP7" s="371">
        <v>6652.5999999999995</v>
      </c>
      <c r="AQ7" s="371">
        <v>2454.9999999999995</v>
      </c>
      <c r="AR7" s="371">
        <v>9107.5999999999985</v>
      </c>
      <c r="AS7" s="371">
        <v>2239.3000000000002</v>
      </c>
      <c r="AT7" s="371">
        <v>2361.1</v>
      </c>
      <c r="AU7" s="371">
        <v>4600.3999999999996</v>
      </c>
    </row>
    <row r="8" spans="1:47" ht="16" customHeight="1" x14ac:dyDescent="0.3">
      <c r="A8" s="309" t="s">
        <v>68</v>
      </c>
      <c r="B8" s="270">
        <v>-69.8</v>
      </c>
      <c r="C8" s="270">
        <v>-71.599999999999994</v>
      </c>
      <c r="D8" s="270">
        <v>-71.599999999999994</v>
      </c>
      <c r="E8" s="270">
        <v>-77</v>
      </c>
      <c r="F8" s="270">
        <v>-290</v>
      </c>
      <c r="G8" s="270">
        <v>-73.5</v>
      </c>
      <c r="H8" s="270">
        <v>-74.3</v>
      </c>
      <c r="I8" s="270">
        <v>-75</v>
      </c>
      <c r="J8" s="270">
        <v>-73.900000000000006</v>
      </c>
      <c r="K8" s="270">
        <v>-296.7</v>
      </c>
      <c r="L8" s="270">
        <v>-72</v>
      </c>
      <c r="M8" s="270">
        <v>-74.599999999999994</v>
      </c>
      <c r="N8" s="270">
        <v>-64.900000000000006</v>
      </c>
      <c r="O8" s="270">
        <v>-52.1</v>
      </c>
      <c r="P8" s="270">
        <v>-263.60000000000002</v>
      </c>
      <c r="Q8" s="270">
        <v>-43.1</v>
      </c>
      <c r="R8" s="270">
        <v>-42.5</v>
      </c>
      <c r="S8" s="270">
        <v>-85.6</v>
      </c>
      <c r="T8" s="270">
        <v>-42.7</v>
      </c>
      <c r="U8" s="270">
        <v>-128.30000000000001</v>
      </c>
      <c r="V8" s="270">
        <v>-43.8</v>
      </c>
      <c r="W8" s="270">
        <v>-172.1</v>
      </c>
      <c r="X8" s="270">
        <v>-40.6</v>
      </c>
      <c r="Y8" s="270">
        <v>-39.700000000000003</v>
      </c>
      <c r="Z8" s="270">
        <v>-80.3</v>
      </c>
      <c r="AA8" s="270">
        <v>-33.9</v>
      </c>
      <c r="AB8" s="270">
        <v>-114.2</v>
      </c>
      <c r="AC8" s="270">
        <v>-32.700000000000003</v>
      </c>
      <c r="AD8" s="270">
        <v>-146.9</v>
      </c>
      <c r="AE8" s="270">
        <v>-36.9</v>
      </c>
      <c r="AF8" s="270">
        <v>-35.700000000000003</v>
      </c>
      <c r="AG8" s="270">
        <v>-72.599999999999994</v>
      </c>
      <c r="AH8" s="270">
        <v>-36.200000000000003</v>
      </c>
      <c r="AI8" s="270">
        <v>-108.8</v>
      </c>
      <c r="AJ8" s="270">
        <v>-36.799999999999997</v>
      </c>
      <c r="AK8" s="270">
        <v>-145.6</v>
      </c>
      <c r="AL8" s="270">
        <v>-32.5</v>
      </c>
      <c r="AM8" s="270">
        <v>-31.2</v>
      </c>
      <c r="AN8" s="270">
        <v>-63.7</v>
      </c>
      <c r="AO8" s="270">
        <v>-28.9</v>
      </c>
      <c r="AP8" s="270">
        <v>-92.6</v>
      </c>
      <c r="AQ8" s="270">
        <v>-29.6</v>
      </c>
      <c r="AR8" s="270">
        <v>-122.2</v>
      </c>
      <c r="AS8" s="270">
        <v>-26.7</v>
      </c>
      <c r="AT8" s="270">
        <v>-26.2</v>
      </c>
      <c r="AU8" s="270">
        <v>-52.9</v>
      </c>
    </row>
    <row r="9" spans="1:47" ht="16" customHeight="1" x14ac:dyDescent="0.3">
      <c r="A9" s="309" t="s">
        <v>282</v>
      </c>
      <c r="B9" s="270"/>
      <c r="C9" s="270"/>
      <c r="D9" s="270"/>
      <c r="E9" s="270"/>
      <c r="F9" s="270"/>
      <c r="G9" s="270"/>
      <c r="H9" s="270"/>
      <c r="I9" s="270"/>
      <c r="J9" s="270"/>
      <c r="K9" s="270"/>
      <c r="L9" s="270"/>
      <c r="M9" s="270"/>
      <c r="N9" s="270"/>
      <c r="O9" s="270"/>
      <c r="P9" s="270"/>
      <c r="Q9" s="270"/>
      <c r="R9" s="270"/>
      <c r="S9" s="270"/>
      <c r="T9" s="270"/>
      <c r="U9" s="270"/>
      <c r="V9" s="270"/>
      <c r="W9" s="270"/>
      <c r="X9" s="270"/>
      <c r="Y9" s="270"/>
      <c r="Z9" s="270"/>
      <c r="AA9" s="270"/>
      <c r="AB9" s="270"/>
      <c r="AC9" s="270">
        <v>0</v>
      </c>
      <c r="AD9" s="270">
        <v>0</v>
      </c>
      <c r="AE9" s="270">
        <v>0</v>
      </c>
      <c r="AF9" s="270">
        <v>0</v>
      </c>
      <c r="AG9" s="270">
        <v>0</v>
      </c>
      <c r="AH9" s="270">
        <v>0</v>
      </c>
      <c r="AI9" s="270">
        <v>0</v>
      </c>
      <c r="AJ9" s="270">
        <v>0</v>
      </c>
      <c r="AK9" s="270">
        <v>0</v>
      </c>
      <c r="AL9" s="270">
        <v>0</v>
      </c>
      <c r="AM9" s="270">
        <v>0</v>
      </c>
      <c r="AN9" s="270">
        <v>0</v>
      </c>
      <c r="AO9" s="270">
        <v>0</v>
      </c>
      <c r="AP9" s="270">
        <v>0</v>
      </c>
      <c r="AQ9" s="270">
        <v>0</v>
      </c>
      <c r="AR9" s="270">
        <v>0</v>
      </c>
      <c r="AS9" s="270">
        <v>-6.5</v>
      </c>
      <c r="AT9" s="270">
        <v>0</v>
      </c>
      <c r="AU9" s="270">
        <v>-6.5</v>
      </c>
    </row>
    <row r="10" spans="1:47" ht="16" customHeight="1" x14ac:dyDescent="0.3">
      <c r="A10" s="309" t="s">
        <v>302</v>
      </c>
      <c r="B10" s="270">
        <v>0</v>
      </c>
      <c r="C10" s="270">
        <v>0</v>
      </c>
      <c r="D10" s="270">
        <v>0</v>
      </c>
      <c r="E10" s="270">
        <v>0</v>
      </c>
      <c r="F10" s="270">
        <v>0</v>
      </c>
      <c r="G10" s="270">
        <v>0</v>
      </c>
      <c r="H10" s="270">
        <v>0</v>
      </c>
      <c r="I10" s="270">
        <v>0</v>
      </c>
      <c r="J10" s="270">
        <v>0</v>
      </c>
      <c r="K10" s="270">
        <v>0</v>
      </c>
      <c r="L10" s="270">
        <v>0</v>
      </c>
      <c r="M10" s="270">
        <v>0</v>
      </c>
      <c r="N10" s="270">
        <v>0</v>
      </c>
      <c r="O10" s="270">
        <v>0</v>
      </c>
      <c r="P10" s="270">
        <v>0</v>
      </c>
      <c r="Q10" s="270">
        <v>0</v>
      </c>
      <c r="R10" s="270">
        <v>0</v>
      </c>
      <c r="S10" s="270">
        <v>0</v>
      </c>
      <c r="T10" s="270">
        <v>0</v>
      </c>
      <c r="U10" s="270">
        <v>0</v>
      </c>
      <c r="V10" s="270">
        <v>0</v>
      </c>
      <c r="W10" s="270">
        <v>0</v>
      </c>
      <c r="X10" s="270">
        <v>0</v>
      </c>
      <c r="Y10" s="270">
        <v>0</v>
      </c>
      <c r="Z10" s="270">
        <v>0</v>
      </c>
      <c r="AA10" s="270">
        <v>0</v>
      </c>
      <c r="AB10" s="270">
        <v>0</v>
      </c>
      <c r="AC10" s="270">
        <v>0</v>
      </c>
      <c r="AD10" s="270">
        <v>0</v>
      </c>
      <c r="AE10" s="270">
        <v>0</v>
      </c>
      <c r="AF10" s="270">
        <v>-1.8</v>
      </c>
      <c r="AG10" s="270">
        <v>-1.8</v>
      </c>
      <c r="AH10" s="270">
        <v>0</v>
      </c>
      <c r="AI10" s="270">
        <v>0</v>
      </c>
      <c r="AJ10" s="270">
        <v>0</v>
      </c>
      <c r="AK10" s="270">
        <v>-1.8</v>
      </c>
      <c r="AL10" s="270">
        <v>0</v>
      </c>
      <c r="AM10" s="270">
        <v>-14</v>
      </c>
      <c r="AN10" s="270">
        <v>-14</v>
      </c>
      <c r="AO10" s="270">
        <v>-5.5</v>
      </c>
      <c r="AP10" s="270">
        <v>-19.5</v>
      </c>
      <c r="AQ10" s="270">
        <v>1.1000000000000001</v>
      </c>
      <c r="AR10" s="270">
        <v>-18.399999999999999</v>
      </c>
      <c r="AS10" s="270">
        <v>0</v>
      </c>
      <c r="AT10" s="270">
        <v>0</v>
      </c>
      <c r="AU10" s="270">
        <v>0</v>
      </c>
    </row>
    <row r="11" spans="1:47" ht="16" hidden="1" customHeight="1" outlineLevel="1" x14ac:dyDescent="0.3">
      <c r="A11" s="309" t="s">
        <v>220</v>
      </c>
      <c r="B11" s="270">
        <v>-66.199999999999989</v>
      </c>
      <c r="C11" s="270">
        <v>-43</v>
      </c>
      <c r="D11" s="270">
        <v>-64.7</v>
      </c>
      <c r="E11" s="270">
        <v>-70.599999999999994</v>
      </c>
      <c r="F11" s="270">
        <v>-244.6</v>
      </c>
      <c r="G11" s="270">
        <v>-21.9</v>
      </c>
      <c r="H11" s="270">
        <v>-22.3</v>
      </c>
      <c r="I11" s="270">
        <v>-29.9</v>
      </c>
      <c r="J11" s="270">
        <v>-38.4</v>
      </c>
      <c r="K11" s="270">
        <v>-112.5</v>
      </c>
      <c r="L11" s="270">
        <v>-17.3</v>
      </c>
      <c r="M11" s="270">
        <v>-17.5</v>
      </c>
      <c r="N11" s="270">
        <v>-12.8</v>
      </c>
      <c r="O11" s="270">
        <v>-16.399999999999999</v>
      </c>
      <c r="P11" s="270">
        <v>-64</v>
      </c>
      <c r="Q11" s="270">
        <v>-16.2</v>
      </c>
      <c r="R11" s="270">
        <v>-5.6</v>
      </c>
      <c r="S11" s="270">
        <v>-21.8</v>
      </c>
      <c r="T11" s="270">
        <v>-4.8</v>
      </c>
      <c r="U11" s="270">
        <v>-26.6</v>
      </c>
      <c r="V11" s="270">
        <v>-5.8</v>
      </c>
      <c r="W11" s="270">
        <v>-32.4</v>
      </c>
      <c r="X11" s="270">
        <v>-3.6</v>
      </c>
      <c r="Y11" s="270">
        <v>-4.3</v>
      </c>
      <c r="Z11" s="270">
        <v>-7.9</v>
      </c>
      <c r="AA11" s="270">
        <v>-3.3</v>
      </c>
      <c r="AB11" s="270">
        <v>-11.1</v>
      </c>
      <c r="AC11" s="270">
        <v>-2.8</v>
      </c>
      <c r="AD11" s="270">
        <v>-14</v>
      </c>
      <c r="AE11" s="270">
        <v>-2.4</v>
      </c>
      <c r="AF11" s="270">
        <v>-2</v>
      </c>
      <c r="AG11" s="270">
        <v>-4.4000000000000004</v>
      </c>
      <c r="AH11" s="270">
        <v>-2.4</v>
      </c>
      <c r="AI11" s="270">
        <v>-6.8</v>
      </c>
      <c r="AJ11" s="270">
        <v>-4.4000000000000004</v>
      </c>
      <c r="AK11" s="270">
        <v>-11.2</v>
      </c>
      <c r="AL11" s="270">
        <v>0</v>
      </c>
      <c r="AM11" s="270">
        <v>0</v>
      </c>
      <c r="AN11" s="270">
        <v>0</v>
      </c>
      <c r="AO11" s="270">
        <v>0</v>
      </c>
      <c r="AP11" s="270">
        <v>0</v>
      </c>
      <c r="AQ11" s="270">
        <v>0</v>
      </c>
      <c r="AR11" s="270">
        <v>0</v>
      </c>
      <c r="AS11" s="270">
        <v>0</v>
      </c>
      <c r="AT11" s="270">
        <v>0</v>
      </c>
      <c r="AU11" s="270">
        <v>0</v>
      </c>
    </row>
    <row r="12" spans="1:47" ht="16" hidden="1" customHeight="1" outlineLevel="1" x14ac:dyDescent="0.3">
      <c r="A12" s="309" t="s">
        <v>221</v>
      </c>
      <c r="B12" s="270">
        <v>-6.8</v>
      </c>
      <c r="C12" s="270">
        <v>-10.199999999999999</v>
      </c>
      <c r="D12" s="270">
        <v>-8</v>
      </c>
      <c r="E12" s="270">
        <v>-38.5</v>
      </c>
      <c r="F12" s="270">
        <v>-63.4</v>
      </c>
      <c r="G12" s="270">
        <v>-11.6</v>
      </c>
      <c r="H12" s="270">
        <v>-10.6</v>
      </c>
      <c r="I12" s="270">
        <v>-11.4</v>
      </c>
      <c r="J12" s="270">
        <v>-10.3</v>
      </c>
      <c r="K12" s="270">
        <v>-43.9</v>
      </c>
      <c r="L12" s="270">
        <v>-6.3</v>
      </c>
      <c r="M12" s="270">
        <v>-5.9</v>
      </c>
      <c r="N12" s="270">
        <v>-4.5</v>
      </c>
      <c r="O12" s="270">
        <v>-2.5</v>
      </c>
      <c r="P12" s="270">
        <v>-19.2</v>
      </c>
      <c r="Q12" s="270">
        <v>-1.6</v>
      </c>
      <c r="R12" s="270">
        <v>-1.5</v>
      </c>
      <c r="S12" s="270">
        <v>-3.1</v>
      </c>
      <c r="T12" s="270">
        <v>-1.0000000000000002</v>
      </c>
      <c r="U12" s="270">
        <v>-4.0999999999999996</v>
      </c>
      <c r="V12" s="270">
        <v>-1.3</v>
      </c>
      <c r="W12" s="270">
        <v>-5.4</v>
      </c>
      <c r="X12" s="270">
        <v>-0.7</v>
      </c>
      <c r="Y12" s="270">
        <v>-1</v>
      </c>
      <c r="Z12" s="270">
        <v>-1.7</v>
      </c>
      <c r="AA12" s="270">
        <v>-0.8</v>
      </c>
      <c r="AB12" s="270">
        <v>-2.5</v>
      </c>
      <c r="AC12" s="270">
        <v>-0.6</v>
      </c>
      <c r="AD12" s="270">
        <v>-3.1</v>
      </c>
      <c r="AE12" s="270">
        <v>0</v>
      </c>
      <c r="AF12" s="270">
        <v>0</v>
      </c>
      <c r="AG12" s="270">
        <v>0</v>
      </c>
      <c r="AH12" s="270">
        <v>0</v>
      </c>
      <c r="AI12" s="270">
        <v>0</v>
      </c>
      <c r="AJ12" s="270">
        <v>0</v>
      </c>
      <c r="AK12" s="270">
        <v>0</v>
      </c>
      <c r="AL12" s="270">
        <v>0</v>
      </c>
      <c r="AM12" s="270">
        <v>0</v>
      </c>
      <c r="AN12" s="270">
        <v>0</v>
      </c>
      <c r="AO12" s="270">
        <v>0</v>
      </c>
      <c r="AP12" s="270">
        <v>0</v>
      </c>
      <c r="AQ12" s="270">
        <v>0</v>
      </c>
      <c r="AR12" s="270">
        <v>0</v>
      </c>
      <c r="AS12" s="270">
        <v>0</v>
      </c>
      <c r="AT12" s="270">
        <v>0</v>
      </c>
      <c r="AU12" s="270">
        <v>0</v>
      </c>
    </row>
    <row r="13" spans="1:47" ht="16" hidden="1" customHeight="1" outlineLevel="1" x14ac:dyDescent="0.3">
      <c r="A13" s="309" t="s">
        <v>222</v>
      </c>
      <c r="B13" s="270">
        <v>-10.4</v>
      </c>
      <c r="C13" s="270">
        <v>-9.4</v>
      </c>
      <c r="D13" s="270">
        <v>-11</v>
      </c>
      <c r="E13" s="270">
        <v>-2.2000000000000002</v>
      </c>
      <c r="F13" s="270">
        <v>-33</v>
      </c>
      <c r="G13" s="270">
        <v>0</v>
      </c>
      <c r="H13" s="270">
        <v>0</v>
      </c>
      <c r="I13" s="270">
        <v>0</v>
      </c>
      <c r="J13" s="270">
        <v>0</v>
      </c>
      <c r="K13" s="270">
        <v>0</v>
      </c>
      <c r="L13" s="270">
        <v>0</v>
      </c>
      <c r="M13" s="270">
        <v>0</v>
      </c>
      <c r="N13" s="270">
        <v>0</v>
      </c>
      <c r="O13" s="270">
        <v>0</v>
      </c>
      <c r="P13" s="270">
        <v>0</v>
      </c>
      <c r="Q13" s="270">
        <v>0</v>
      </c>
      <c r="R13" s="270">
        <v>0</v>
      </c>
      <c r="S13" s="270">
        <v>0</v>
      </c>
      <c r="T13" s="270">
        <v>0</v>
      </c>
      <c r="U13" s="270">
        <v>0</v>
      </c>
      <c r="V13" s="270">
        <v>0</v>
      </c>
      <c r="W13" s="270">
        <v>0</v>
      </c>
      <c r="X13" s="270">
        <v>0</v>
      </c>
      <c r="Y13" s="270">
        <v>0</v>
      </c>
      <c r="Z13" s="270">
        <v>0</v>
      </c>
      <c r="AA13" s="270">
        <v>0</v>
      </c>
      <c r="AB13" s="270">
        <v>0</v>
      </c>
      <c r="AC13" s="270">
        <v>0</v>
      </c>
      <c r="AD13" s="270">
        <v>0</v>
      </c>
      <c r="AE13" s="270">
        <v>0</v>
      </c>
      <c r="AF13" s="270">
        <v>0</v>
      </c>
      <c r="AG13" s="270">
        <v>0</v>
      </c>
      <c r="AH13" s="270">
        <v>0</v>
      </c>
      <c r="AI13" s="270">
        <v>0</v>
      </c>
      <c r="AJ13" s="270">
        <v>0</v>
      </c>
      <c r="AK13" s="270">
        <v>0</v>
      </c>
      <c r="AL13" s="270">
        <v>0</v>
      </c>
      <c r="AM13" s="270">
        <v>0</v>
      </c>
      <c r="AN13" s="270">
        <v>0</v>
      </c>
      <c r="AO13" s="270">
        <v>0</v>
      </c>
      <c r="AP13" s="270">
        <v>0</v>
      </c>
      <c r="AQ13" s="270">
        <v>0</v>
      </c>
      <c r="AR13" s="270">
        <v>0</v>
      </c>
      <c r="AS13" s="270">
        <v>0</v>
      </c>
      <c r="AT13" s="270">
        <v>0</v>
      </c>
      <c r="AU13" s="270">
        <v>0</v>
      </c>
    </row>
    <row r="14" spans="1:47" ht="16" customHeight="1" collapsed="1" x14ac:dyDescent="0.3">
      <c r="A14" s="309" t="s">
        <v>285</v>
      </c>
      <c r="B14" s="270">
        <v>0</v>
      </c>
      <c r="C14" s="270">
        <v>0</v>
      </c>
      <c r="D14" s="270">
        <v>0</v>
      </c>
      <c r="E14" s="270">
        <v>0</v>
      </c>
      <c r="F14" s="270">
        <v>0</v>
      </c>
      <c r="G14" s="270">
        <v>-3.7</v>
      </c>
      <c r="H14" s="270">
        <v>-6</v>
      </c>
      <c r="I14" s="270">
        <v>-8</v>
      </c>
      <c r="J14" s="270">
        <v>-38.4</v>
      </c>
      <c r="K14" s="270">
        <v>-56.1</v>
      </c>
      <c r="L14" s="270">
        <v>-52.9</v>
      </c>
      <c r="M14" s="270">
        <v>-58.6</v>
      </c>
      <c r="N14" s="270">
        <v>-27</v>
      </c>
      <c r="O14" s="270">
        <v>-38.1</v>
      </c>
      <c r="P14" s="270">
        <v>-176.6</v>
      </c>
      <c r="Q14" s="270">
        <v>-39.9</v>
      </c>
      <c r="R14" s="270">
        <v>-33.299999999999997</v>
      </c>
      <c r="S14" s="270">
        <v>-73.2</v>
      </c>
      <c r="T14" s="270">
        <v>-33</v>
      </c>
      <c r="U14" s="270">
        <v>-106.2</v>
      </c>
      <c r="V14" s="270">
        <v>-33.4</v>
      </c>
      <c r="W14" s="270">
        <v>-139.6</v>
      </c>
      <c r="X14" s="270">
        <v>-17.2</v>
      </c>
      <c r="Y14" s="270">
        <v>-17.8</v>
      </c>
      <c r="Z14" s="270">
        <v>-35</v>
      </c>
      <c r="AA14" s="270">
        <v>-19.2</v>
      </c>
      <c r="AB14" s="270">
        <v>-54.2</v>
      </c>
      <c r="AC14" s="270">
        <v>-39.6</v>
      </c>
      <c r="AD14" s="270">
        <v>-93.8</v>
      </c>
      <c r="AE14" s="270">
        <v>-6.6</v>
      </c>
      <c r="AF14" s="270">
        <v>-5.0999999999999996</v>
      </c>
      <c r="AG14" s="270">
        <v>-11.7</v>
      </c>
      <c r="AH14" s="270">
        <v>0</v>
      </c>
      <c r="AI14" s="270">
        <v>-11.7</v>
      </c>
      <c r="AJ14" s="270">
        <v>-2.5</v>
      </c>
      <c r="AK14" s="270">
        <v>-14.2</v>
      </c>
      <c r="AL14" s="270">
        <v>0</v>
      </c>
      <c r="AM14" s="270">
        <v>0</v>
      </c>
      <c r="AN14" s="270">
        <v>0</v>
      </c>
      <c r="AO14" s="270">
        <v>0</v>
      </c>
      <c r="AP14" s="270">
        <v>0</v>
      </c>
      <c r="AQ14" s="270">
        <v>0</v>
      </c>
      <c r="AR14" s="270">
        <v>0</v>
      </c>
      <c r="AS14" s="270">
        <v>-0.4</v>
      </c>
      <c r="AT14" s="270">
        <v>0</v>
      </c>
      <c r="AU14" s="270">
        <v>-0.4</v>
      </c>
    </row>
    <row r="15" spans="1:47" ht="16" customHeight="1" x14ac:dyDescent="0.3">
      <c r="A15" s="309" t="s">
        <v>228</v>
      </c>
      <c r="B15" s="270">
        <v>0</v>
      </c>
      <c r="C15" s="270">
        <v>0</v>
      </c>
      <c r="D15" s="270">
        <v>0</v>
      </c>
      <c r="E15" s="270">
        <v>0</v>
      </c>
      <c r="F15" s="270">
        <v>0</v>
      </c>
      <c r="G15" s="270">
        <v>0</v>
      </c>
      <c r="H15" s="270">
        <v>0</v>
      </c>
      <c r="I15" s="270">
        <v>0</v>
      </c>
      <c r="J15" s="270">
        <v>0</v>
      </c>
      <c r="K15" s="270">
        <v>0</v>
      </c>
      <c r="L15" s="270">
        <v>0</v>
      </c>
      <c r="M15" s="270">
        <v>0</v>
      </c>
      <c r="N15" s="270">
        <v>0</v>
      </c>
      <c r="O15" s="270">
        <v>0</v>
      </c>
      <c r="P15" s="270">
        <v>0</v>
      </c>
      <c r="Q15" s="270">
        <v>0</v>
      </c>
      <c r="R15" s="270">
        <v>0</v>
      </c>
      <c r="S15" s="270">
        <v>0</v>
      </c>
      <c r="T15" s="270">
        <v>0</v>
      </c>
      <c r="U15" s="270">
        <v>0</v>
      </c>
      <c r="V15" s="270">
        <v>0</v>
      </c>
      <c r="W15" s="270">
        <v>0</v>
      </c>
      <c r="X15" s="270">
        <v>0</v>
      </c>
      <c r="Y15" s="270">
        <v>0</v>
      </c>
      <c r="Z15" s="270">
        <v>0</v>
      </c>
      <c r="AA15" s="270">
        <v>0</v>
      </c>
      <c r="AB15" s="270">
        <v>0</v>
      </c>
      <c r="AC15" s="270">
        <v>0</v>
      </c>
      <c r="AD15" s="270">
        <v>0</v>
      </c>
      <c r="AE15" s="270">
        <v>-15</v>
      </c>
      <c r="AF15" s="270">
        <v>-12.2</v>
      </c>
      <c r="AG15" s="270">
        <v>-27.2</v>
      </c>
      <c r="AH15" s="270">
        <v>-14.2</v>
      </c>
      <c r="AI15" s="270">
        <v>-41.4</v>
      </c>
      <c r="AJ15" s="270">
        <v>-14.2</v>
      </c>
      <c r="AK15" s="270">
        <v>-55.6</v>
      </c>
      <c r="AL15" s="270">
        <v>-7.2</v>
      </c>
      <c r="AM15" s="270">
        <v>-10.199999999999999</v>
      </c>
      <c r="AN15" s="270">
        <v>-17.399999999999999</v>
      </c>
      <c r="AO15" s="270">
        <v>-11.5</v>
      </c>
      <c r="AP15" s="270">
        <v>-28.9</v>
      </c>
      <c r="AQ15" s="270">
        <v>0</v>
      </c>
      <c r="AR15" s="270">
        <v>-28.9</v>
      </c>
      <c r="AS15" s="270">
        <v>0</v>
      </c>
      <c r="AT15" s="270">
        <v>0</v>
      </c>
      <c r="AU15" s="270">
        <v>0</v>
      </c>
    </row>
    <row r="16" spans="1:47" ht="16" hidden="1" customHeight="1" outlineLevel="1" x14ac:dyDescent="0.3">
      <c r="A16" s="369" t="s">
        <v>224</v>
      </c>
      <c r="B16" s="270">
        <v>0</v>
      </c>
      <c r="C16" s="270">
        <v>0</v>
      </c>
      <c r="D16" s="270">
        <v>0</v>
      </c>
      <c r="E16" s="270">
        <v>0</v>
      </c>
      <c r="F16" s="270">
        <v>0</v>
      </c>
      <c r="G16" s="270">
        <v>0</v>
      </c>
      <c r="H16" s="270">
        <v>0</v>
      </c>
      <c r="I16" s="270">
        <v>0</v>
      </c>
      <c r="J16" s="270">
        <v>0</v>
      </c>
      <c r="K16" s="270">
        <v>0</v>
      </c>
      <c r="L16" s="270">
        <v>0</v>
      </c>
      <c r="M16" s="270">
        <v>0</v>
      </c>
      <c r="N16" s="270">
        <v>0</v>
      </c>
      <c r="O16" s="270">
        <v>0</v>
      </c>
      <c r="P16" s="270">
        <v>0</v>
      </c>
      <c r="Q16" s="270">
        <v>0</v>
      </c>
      <c r="R16" s="270">
        <v>0</v>
      </c>
      <c r="S16" s="270">
        <v>0</v>
      </c>
      <c r="T16" s="270">
        <v>0</v>
      </c>
      <c r="U16" s="270">
        <v>0</v>
      </c>
      <c r="V16" s="270">
        <v>0</v>
      </c>
      <c r="W16" s="270">
        <v>0</v>
      </c>
      <c r="X16" s="270">
        <v>0</v>
      </c>
      <c r="Y16" s="270">
        <v>0</v>
      </c>
      <c r="Z16" s="270">
        <v>0</v>
      </c>
      <c r="AA16" s="270">
        <v>0</v>
      </c>
      <c r="AB16" s="270">
        <v>0</v>
      </c>
      <c r="AC16" s="270">
        <v>0</v>
      </c>
      <c r="AD16" s="270">
        <v>0</v>
      </c>
      <c r="AE16" s="270">
        <v>0</v>
      </c>
      <c r="AF16" s="270">
        <v>-2.2999999999999998</v>
      </c>
      <c r="AG16" s="270">
        <v>-2.2999999999999998</v>
      </c>
      <c r="AH16" s="270">
        <v>-3.2</v>
      </c>
      <c r="AI16" s="270">
        <v>-5.5</v>
      </c>
      <c r="AJ16" s="270">
        <v>-2.8</v>
      </c>
      <c r="AK16" s="270">
        <v>-8.3000000000000007</v>
      </c>
      <c r="AL16" s="270">
        <v>0</v>
      </c>
      <c r="AM16" s="270">
        <v>0</v>
      </c>
      <c r="AN16" s="270">
        <v>0</v>
      </c>
      <c r="AO16" s="270">
        <v>0</v>
      </c>
      <c r="AP16" s="270">
        <v>0</v>
      </c>
      <c r="AQ16" s="270">
        <v>0</v>
      </c>
      <c r="AR16" s="270"/>
      <c r="AS16" s="270">
        <v>0</v>
      </c>
      <c r="AT16" s="270">
        <v>0</v>
      </c>
      <c r="AU16" s="270">
        <v>0</v>
      </c>
    </row>
    <row r="17" spans="1:47" ht="16" hidden="1" customHeight="1" outlineLevel="1" x14ac:dyDescent="0.3">
      <c r="A17" s="369" t="s">
        <v>225</v>
      </c>
      <c r="B17" s="270">
        <v>0</v>
      </c>
      <c r="C17" s="270">
        <v>0</v>
      </c>
      <c r="D17" s="270">
        <v>0</v>
      </c>
      <c r="E17" s="270">
        <v>0</v>
      </c>
      <c r="F17" s="270">
        <v>0</v>
      </c>
      <c r="G17" s="270">
        <v>-0.3</v>
      </c>
      <c r="H17" s="270">
        <v>-0.4</v>
      </c>
      <c r="I17" s="270">
        <v>-0.4</v>
      </c>
      <c r="J17" s="270">
        <v>-1.4</v>
      </c>
      <c r="K17" s="270">
        <v>-2.5</v>
      </c>
      <c r="L17" s="270">
        <v>-0.6</v>
      </c>
      <c r="M17" s="270">
        <v>-0.3</v>
      </c>
      <c r="N17" s="270">
        <v>-0.3</v>
      </c>
      <c r="O17" s="270">
        <v>-0.5</v>
      </c>
      <c r="P17" s="270">
        <v>-1.7</v>
      </c>
      <c r="Q17" s="270">
        <v>-0.2</v>
      </c>
      <c r="R17" s="270">
        <v>-0.3</v>
      </c>
      <c r="S17" s="270">
        <v>-0.5</v>
      </c>
      <c r="T17" s="270">
        <v>-0.3</v>
      </c>
      <c r="U17" s="270">
        <v>-0.8</v>
      </c>
      <c r="V17" s="270">
        <v>-0.5</v>
      </c>
      <c r="W17" s="270">
        <v>-1.3</v>
      </c>
      <c r="X17" s="270">
        <v>-0.3</v>
      </c>
      <c r="Y17" s="270">
        <v>-0.3</v>
      </c>
      <c r="Z17" s="270">
        <v>-0.6</v>
      </c>
      <c r="AA17" s="270">
        <v>-6.3</v>
      </c>
      <c r="AB17" s="270">
        <v>-6.9</v>
      </c>
      <c r="AC17" s="270">
        <v>-1</v>
      </c>
      <c r="AD17" s="270">
        <v>-7.9</v>
      </c>
      <c r="AE17" s="270">
        <v>0</v>
      </c>
      <c r="AF17" s="270">
        <v>-11.6</v>
      </c>
      <c r="AG17" s="270">
        <v>-11.6</v>
      </c>
      <c r="AH17" s="270">
        <v>-0.7</v>
      </c>
      <c r="AI17" s="270">
        <v>-12.3</v>
      </c>
      <c r="AJ17" s="270">
        <v>0.6</v>
      </c>
      <c r="AK17" s="270">
        <v>-11.7</v>
      </c>
      <c r="AL17" s="270">
        <v>0</v>
      </c>
      <c r="AM17" s="270">
        <v>0</v>
      </c>
      <c r="AN17" s="270">
        <v>0</v>
      </c>
      <c r="AO17" s="270">
        <v>0</v>
      </c>
      <c r="AP17" s="270">
        <v>0</v>
      </c>
      <c r="AQ17" s="270">
        <v>0</v>
      </c>
      <c r="AR17" s="270">
        <v>0</v>
      </c>
      <c r="AS17" s="270">
        <v>0</v>
      </c>
      <c r="AT17" s="270">
        <v>0</v>
      </c>
      <c r="AU17" s="270">
        <v>0</v>
      </c>
    </row>
    <row r="18" spans="1:47" ht="16" hidden="1" customHeight="1" outlineLevel="1" x14ac:dyDescent="0.3">
      <c r="A18" s="369" t="s">
        <v>226</v>
      </c>
      <c r="B18" s="270">
        <v>0</v>
      </c>
      <c r="C18" s="270">
        <v>0</v>
      </c>
      <c r="D18" s="270">
        <v>0</v>
      </c>
      <c r="E18" s="270">
        <v>0</v>
      </c>
      <c r="F18" s="270">
        <v>0</v>
      </c>
      <c r="G18" s="270">
        <v>0</v>
      </c>
      <c r="H18" s="270">
        <v>0</v>
      </c>
      <c r="I18" s="270">
        <v>0</v>
      </c>
      <c r="J18" s="270">
        <v>0</v>
      </c>
      <c r="K18" s="270">
        <v>0</v>
      </c>
      <c r="L18" s="270">
        <v>0</v>
      </c>
      <c r="M18" s="270">
        <v>0</v>
      </c>
      <c r="N18" s="270">
        <v>0</v>
      </c>
      <c r="O18" s="270">
        <v>0</v>
      </c>
      <c r="P18" s="270">
        <v>0</v>
      </c>
      <c r="Q18" s="270">
        <v>0</v>
      </c>
      <c r="R18" s="270">
        <v>0</v>
      </c>
      <c r="S18" s="270">
        <v>0</v>
      </c>
      <c r="T18" s="270">
        <v>0</v>
      </c>
      <c r="U18" s="270">
        <v>0</v>
      </c>
      <c r="V18" s="270">
        <v>0</v>
      </c>
      <c r="W18" s="270">
        <v>0</v>
      </c>
      <c r="X18" s="270">
        <v>0</v>
      </c>
      <c r="Y18" s="270">
        <v>0</v>
      </c>
      <c r="Z18" s="270">
        <v>0</v>
      </c>
      <c r="AA18" s="270">
        <v>0</v>
      </c>
      <c r="AB18" s="270">
        <v>0</v>
      </c>
      <c r="AC18" s="270">
        <v>0</v>
      </c>
      <c r="AD18" s="270">
        <v>0</v>
      </c>
      <c r="AE18" s="270">
        <v>0</v>
      </c>
      <c r="AF18" s="270">
        <v>0</v>
      </c>
      <c r="AG18" s="270">
        <v>0</v>
      </c>
      <c r="AH18" s="270">
        <v>-14.1</v>
      </c>
      <c r="AI18" s="270">
        <v>-14.1</v>
      </c>
      <c r="AJ18" s="270">
        <v>-8.9</v>
      </c>
      <c r="AK18" s="270">
        <v>-23</v>
      </c>
      <c r="AL18" s="270">
        <v>0</v>
      </c>
      <c r="AM18" s="270">
        <v>0</v>
      </c>
      <c r="AN18" s="270">
        <v>0</v>
      </c>
      <c r="AO18" s="270">
        <v>0</v>
      </c>
      <c r="AP18" s="270">
        <v>0</v>
      </c>
      <c r="AQ18" s="270">
        <v>0</v>
      </c>
      <c r="AR18" s="270">
        <v>0</v>
      </c>
      <c r="AS18" s="270">
        <v>0</v>
      </c>
      <c r="AT18" s="270">
        <v>0</v>
      </c>
      <c r="AU18" s="270">
        <v>0</v>
      </c>
    </row>
    <row r="19" spans="1:47" ht="16" customHeight="1" collapsed="1" x14ac:dyDescent="0.3">
      <c r="A19" s="373" t="s">
        <v>229</v>
      </c>
      <c r="B19" s="372">
        <v>-2.1</v>
      </c>
      <c r="C19" s="372">
        <v>-2.5</v>
      </c>
      <c r="D19" s="372">
        <v>-3.0000000000000004</v>
      </c>
      <c r="E19" s="372">
        <v>-2.5</v>
      </c>
      <c r="F19" s="372">
        <v>-10</v>
      </c>
      <c r="G19" s="372">
        <v>-2</v>
      </c>
      <c r="H19" s="372">
        <v>-5</v>
      </c>
      <c r="I19" s="372">
        <v>-5.7</v>
      </c>
      <c r="J19" s="372">
        <v>-6.6</v>
      </c>
      <c r="K19" s="372">
        <v>-19.3</v>
      </c>
      <c r="L19" s="372">
        <v>-3.3</v>
      </c>
      <c r="M19" s="372">
        <v>-19.7</v>
      </c>
      <c r="N19" s="372">
        <v>-3.3</v>
      </c>
      <c r="O19" s="372">
        <v>11.8</v>
      </c>
      <c r="P19" s="372">
        <v>-14.5</v>
      </c>
      <c r="Q19" s="372">
        <v>-1.2</v>
      </c>
      <c r="R19" s="372">
        <v>-3.1</v>
      </c>
      <c r="S19" s="372">
        <v>-4.3</v>
      </c>
      <c r="T19" s="372">
        <v>-0.9</v>
      </c>
      <c r="U19" s="372">
        <v>-5.2</v>
      </c>
      <c r="V19" s="372">
        <v>0.2</v>
      </c>
      <c r="W19" s="372">
        <v>-5</v>
      </c>
      <c r="X19" s="372">
        <v>2.9</v>
      </c>
      <c r="Y19" s="372">
        <v>-4.0999999999999996</v>
      </c>
      <c r="Z19" s="372">
        <v>-1.2</v>
      </c>
      <c r="AA19" s="372">
        <v>-5</v>
      </c>
      <c r="AB19" s="372">
        <v>-6.3</v>
      </c>
      <c r="AC19" s="372">
        <v>-0.9</v>
      </c>
      <c r="AD19" s="372">
        <v>-6.9</v>
      </c>
      <c r="AE19" s="372">
        <v>1.1000000000000001</v>
      </c>
      <c r="AF19" s="372">
        <v>-6.8</v>
      </c>
      <c r="AG19" s="372">
        <v>-10.199999999999999</v>
      </c>
      <c r="AH19" s="372">
        <v>-6.9</v>
      </c>
      <c r="AI19" s="372">
        <v>-18.899999999999999</v>
      </c>
      <c r="AJ19" s="372">
        <v>-11.7</v>
      </c>
      <c r="AK19" s="372">
        <v>-28.7</v>
      </c>
      <c r="AL19" s="372">
        <v>-5.4</v>
      </c>
      <c r="AM19" s="372">
        <v>-2</v>
      </c>
      <c r="AN19" s="372">
        <v>-7.4</v>
      </c>
      <c r="AO19" s="372">
        <v>-11.4</v>
      </c>
      <c r="AP19" s="372">
        <v>-18.899999999999999</v>
      </c>
      <c r="AQ19" s="372">
        <v>-10.3</v>
      </c>
      <c r="AR19" s="372">
        <v>-29</v>
      </c>
      <c r="AS19" s="372">
        <v>-4.9000000000000004</v>
      </c>
      <c r="AT19" s="372">
        <v>4.3</v>
      </c>
      <c r="AU19" s="372">
        <v>-0.8</v>
      </c>
    </row>
    <row r="20" spans="1:47" ht="16" customHeight="1" x14ac:dyDescent="0.3">
      <c r="A20" s="10" t="s">
        <v>179</v>
      </c>
      <c r="B20" s="374">
        <f>SUM(B7:B19)</f>
        <v>1694.3000000000002</v>
      </c>
      <c r="C20" s="374">
        <f t="shared" ref="C20:AR20" si="0">SUM(C7:C19)</f>
        <v>1806.9</v>
      </c>
      <c r="D20" s="374">
        <f t="shared" si="0"/>
        <v>1897.0999999999997</v>
      </c>
      <c r="E20" s="374">
        <f t="shared" si="0"/>
        <v>2167.9</v>
      </c>
      <c r="F20" s="374">
        <f t="shared" si="0"/>
        <v>7566.2999999999993</v>
      </c>
      <c r="G20" s="374">
        <f t="shared" si="0"/>
        <v>1815.9999999999998</v>
      </c>
      <c r="H20" s="374">
        <f t="shared" si="0"/>
        <v>1949.9</v>
      </c>
      <c r="I20" s="374">
        <f t="shared" si="0"/>
        <v>1951.3999999999999</v>
      </c>
      <c r="J20" s="374">
        <f t="shared" si="0"/>
        <v>2315.4</v>
      </c>
      <c r="K20" s="374">
        <f t="shared" si="0"/>
        <v>8032.7</v>
      </c>
      <c r="L20" s="374">
        <f t="shared" si="0"/>
        <v>1828.5</v>
      </c>
      <c r="M20" s="374">
        <f t="shared" si="0"/>
        <v>1629.8000000000002</v>
      </c>
      <c r="N20" s="374">
        <f t="shared" si="0"/>
        <v>1819.1000000000001</v>
      </c>
      <c r="O20" s="374">
        <f t="shared" si="0"/>
        <v>2079.8000000000002</v>
      </c>
      <c r="P20" s="374">
        <f t="shared" si="0"/>
        <v>7357.2000000000007</v>
      </c>
      <c r="Q20" s="374">
        <f t="shared" si="0"/>
        <v>1828.8</v>
      </c>
      <c r="R20" s="374">
        <f t="shared" si="0"/>
        <v>2037.5000000000005</v>
      </c>
      <c r="S20" s="374">
        <f t="shared" si="0"/>
        <v>3866.3</v>
      </c>
      <c r="T20" s="374">
        <f t="shared" si="0"/>
        <v>2119.8999999999996</v>
      </c>
      <c r="U20" s="374">
        <f t="shared" si="0"/>
        <v>5986.2</v>
      </c>
      <c r="V20" s="374">
        <f t="shared" si="0"/>
        <v>2549.6999999999998</v>
      </c>
      <c r="W20" s="374">
        <f t="shared" si="0"/>
        <v>8535.9</v>
      </c>
      <c r="X20" s="374">
        <f t="shared" si="0"/>
        <v>2136.1999999999998</v>
      </c>
      <c r="Y20" s="374">
        <f t="shared" si="0"/>
        <v>2368.8000000000002</v>
      </c>
      <c r="Z20" s="374">
        <f t="shared" si="0"/>
        <v>4505</v>
      </c>
      <c r="AA20" s="374">
        <f t="shared" si="0"/>
        <v>2334.5</v>
      </c>
      <c r="AB20" s="374">
        <f t="shared" si="0"/>
        <v>6839.5</v>
      </c>
      <c r="AC20" s="374">
        <f t="shared" si="0"/>
        <v>2458.3000000000002</v>
      </c>
      <c r="AD20" s="374">
        <f t="shared" si="0"/>
        <v>9298</v>
      </c>
      <c r="AE20" s="374">
        <f t="shared" si="0"/>
        <v>2207.8000000000002</v>
      </c>
      <c r="AF20" s="374">
        <f t="shared" si="0"/>
        <v>2272.2000000000003</v>
      </c>
      <c r="AG20" s="374">
        <f t="shared" si="0"/>
        <v>4475.5</v>
      </c>
      <c r="AH20" s="374">
        <f t="shared" si="0"/>
        <v>2150.7000000000003</v>
      </c>
      <c r="AI20" s="374">
        <f t="shared" si="0"/>
        <v>6626.2000000000007</v>
      </c>
      <c r="AJ20" s="374">
        <f t="shared" si="0"/>
        <v>2361.6999999999998</v>
      </c>
      <c r="AK20" s="374">
        <f t="shared" si="0"/>
        <v>8988</v>
      </c>
      <c r="AL20" s="374">
        <f t="shared" si="0"/>
        <v>2120.9</v>
      </c>
      <c r="AM20" s="374">
        <f t="shared" si="0"/>
        <v>2160.1999999999998</v>
      </c>
      <c r="AN20" s="374">
        <f t="shared" si="0"/>
        <v>4281.1000000000013</v>
      </c>
      <c r="AO20" s="374">
        <f t="shared" si="0"/>
        <v>2211.6999999999998</v>
      </c>
      <c r="AP20" s="374">
        <f t="shared" si="0"/>
        <v>6492.7</v>
      </c>
      <c r="AQ20" s="374">
        <f t="shared" si="0"/>
        <v>2416.1999999999994</v>
      </c>
      <c r="AR20" s="374">
        <f t="shared" si="0"/>
        <v>8909.0999999999985</v>
      </c>
      <c r="AS20" s="374">
        <f t="shared" ref="AS20:AU20" si="1">SUM(AS7:AS19)</f>
        <v>2200.8000000000002</v>
      </c>
      <c r="AT20" s="374">
        <f t="shared" si="1"/>
        <v>2339.2000000000003</v>
      </c>
      <c r="AU20" s="374">
        <f t="shared" si="1"/>
        <v>4539.8</v>
      </c>
    </row>
    <row r="21" spans="1:47" ht="16" customHeight="1" x14ac:dyDescent="0.3">
      <c r="A21" s="309" t="s">
        <v>178</v>
      </c>
      <c r="B21" s="270">
        <v>-521.70000000000005</v>
      </c>
      <c r="C21" s="270">
        <v>-529.9</v>
      </c>
      <c r="D21" s="270">
        <v>-567.5</v>
      </c>
      <c r="E21" s="270">
        <v>-650.20000000000005</v>
      </c>
      <c r="F21" s="270">
        <v>-2269.3000000000002</v>
      </c>
      <c r="G21" s="270">
        <v>-531</v>
      </c>
      <c r="H21" s="270">
        <v>-545.6</v>
      </c>
      <c r="I21" s="270">
        <v>-569.4</v>
      </c>
      <c r="J21" s="270">
        <v>-704.9</v>
      </c>
      <c r="K21" s="270">
        <v>-2350.9</v>
      </c>
      <c r="L21" s="270">
        <v>-575</v>
      </c>
      <c r="M21" s="270">
        <v>-573.9</v>
      </c>
      <c r="N21" s="270">
        <v>-602.70000000000005</v>
      </c>
      <c r="O21" s="270">
        <v>-626.29999999999995</v>
      </c>
      <c r="P21" s="270">
        <v>-2377.9</v>
      </c>
      <c r="Q21" s="270">
        <v>-586.20000000000005</v>
      </c>
      <c r="R21" s="270">
        <v>-618.6</v>
      </c>
      <c r="S21" s="270">
        <v>-1204.8</v>
      </c>
      <c r="T21" s="270">
        <v>-628.70000000000005</v>
      </c>
      <c r="U21" s="270">
        <v>-1833.5</v>
      </c>
      <c r="V21" s="270">
        <v>-664.1</v>
      </c>
      <c r="W21" s="270">
        <v>-2497.6</v>
      </c>
      <c r="X21" s="270">
        <v>-626.20000000000005</v>
      </c>
      <c r="Y21" s="270">
        <v>-696.2</v>
      </c>
      <c r="Z21" s="270">
        <v>-1322.4</v>
      </c>
      <c r="AA21" s="270">
        <v>-738.2</v>
      </c>
      <c r="AB21" s="270">
        <v>-2060.6</v>
      </c>
      <c r="AC21" s="270">
        <v>-797</v>
      </c>
      <c r="AD21" s="270">
        <v>-2857.6</v>
      </c>
      <c r="AE21" s="270">
        <v>-745.3</v>
      </c>
      <c r="AF21" s="270">
        <v>-773.1</v>
      </c>
      <c r="AG21" s="270">
        <v>-1518.4</v>
      </c>
      <c r="AH21" s="270">
        <v>-697.9</v>
      </c>
      <c r="AI21" s="270">
        <v>-2216.3000000000002</v>
      </c>
      <c r="AJ21" s="270">
        <v>-746</v>
      </c>
      <c r="AK21" s="270">
        <v>-2962.3</v>
      </c>
      <c r="AL21" s="270">
        <v>-687.2</v>
      </c>
      <c r="AM21" s="270">
        <v>-704.3</v>
      </c>
      <c r="AN21" s="270">
        <v>-1391.5</v>
      </c>
      <c r="AO21" s="270">
        <v>-711.6</v>
      </c>
      <c r="AP21" s="270">
        <v>-2103.1999999999998</v>
      </c>
      <c r="AQ21" s="270">
        <v>-754.1</v>
      </c>
      <c r="AR21" s="270">
        <v>-2857.3</v>
      </c>
      <c r="AS21" s="270">
        <v>-743.9</v>
      </c>
      <c r="AT21" s="270">
        <v>-785.6</v>
      </c>
      <c r="AU21" s="270">
        <v>-1529.5</v>
      </c>
    </row>
    <row r="22" spans="1:47" ht="16" customHeight="1" x14ac:dyDescent="0.3">
      <c r="A22" s="370" t="s">
        <v>177</v>
      </c>
      <c r="B22" s="56">
        <f>SUM(B20:B21)</f>
        <v>1172.6000000000001</v>
      </c>
      <c r="C22" s="56">
        <f t="shared" ref="C22:AR22" si="2">SUM(C20:C21)</f>
        <v>1277</v>
      </c>
      <c r="D22" s="56">
        <f t="shared" si="2"/>
        <v>1329.5999999999997</v>
      </c>
      <c r="E22" s="56">
        <f t="shared" si="2"/>
        <v>1517.7</v>
      </c>
      <c r="F22" s="56">
        <f t="shared" si="2"/>
        <v>5296.9999999999991</v>
      </c>
      <c r="G22" s="56">
        <f t="shared" si="2"/>
        <v>1284.9999999999998</v>
      </c>
      <c r="H22" s="56">
        <f t="shared" si="2"/>
        <v>1404.3000000000002</v>
      </c>
      <c r="I22" s="56">
        <f t="shared" si="2"/>
        <v>1382</v>
      </c>
      <c r="J22" s="56">
        <f t="shared" si="2"/>
        <v>1610.5</v>
      </c>
      <c r="K22" s="56">
        <f t="shared" si="2"/>
        <v>5681.7999999999993</v>
      </c>
      <c r="L22" s="56">
        <f t="shared" si="2"/>
        <v>1253.5</v>
      </c>
      <c r="M22" s="56">
        <f t="shared" si="2"/>
        <v>1055.9000000000001</v>
      </c>
      <c r="N22" s="56">
        <f t="shared" si="2"/>
        <v>1216.4000000000001</v>
      </c>
      <c r="O22" s="56">
        <f t="shared" si="2"/>
        <v>1453.5000000000002</v>
      </c>
      <c r="P22" s="56">
        <f t="shared" si="2"/>
        <v>4979.3000000000011</v>
      </c>
      <c r="Q22" s="56">
        <f t="shared" si="2"/>
        <v>1242.5999999999999</v>
      </c>
      <c r="R22" s="56">
        <f t="shared" si="2"/>
        <v>1418.9000000000005</v>
      </c>
      <c r="S22" s="56">
        <f t="shared" si="2"/>
        <v>2661.5</v>
      </c>
      <c r="T22" s="56">
        <f t="shared" si="2"/>
        <v>1491.1999999999996</v>
      </c>
      <c r="U22" s="56">
        <f t="shared" si="2"/>
        <v>4152.7</v>
      </c>
      <c r="V22" s="56">
        <f t="shared" si="2"/>
        <v>1885.6</v>
      </c>
      <c r="W22" s="56">
        <f t="shared" si="2"/>
        <v>6038.2999999999993</v>
      </c>
      <c r="X22" s="56">
        <f t="shared" si="2"/>
        <v>1509.9999999999998</v>
      </c>
      <c r="Y22" s="56">
        <f t="shared" si="2"/>
        <v>1672.6000000000001</v>
      </c>
      <c r="Z22" s="56">
        <f t="shared" si="2"/>
        <v>3182.6</v>
      </c>
      <c r="AA22" s="56">
        <f t="shared" si="2"/>
        <v>1596.3</v>
      </c>
      <c r="AB22" s="56">
        <f t="shared" si="2"/>
        <v>4778.8999999999996</v>
      </c>
      <c r="AC22" s="56">
        <f t="shared" si="2"/>
        <v>1661.3000000000002</v>
      </c>
      <c r="AD22" s="56">
        <f t="shared" si="2"/>
        <v>6440.4</v>
      </c>
      <c r="AE22" s="56">
        <f t="shared" si="2"/>
        <v>1462.5000000000002</v>
      </c>
      <c r="AF22" s="56">
        <f t="shared" si="2"/>
        <v>1499.1000000000004</v>
      </c>
      <c r="AG22" s="56">
        <f t="shared" si="2"/>
        <v>2957.1</v>
      </c>
      <c r="AH22" s="56">
        <f t="shared" si="2"/>
        <v>1452.8000000000002</v>
      </c>
      <c r="AI22" s="56">
        <f t="shared" si="2"/>
        <v>4409.9000000000005</v>
      </c>
      <c r="AJ22" s="56">
        <f t="shared" si="2"/>
        <v>1615.6999999999998</v>
      </c>
      <c r="AK22" s="56">
        <f t="shared" si="2"/>
        <v>6025.7</v>
      </c>
      <c r="AL22" s="56">
        <f t="shared" si="2"/>
        <v>1433.7</v>
      </c>
      <c r="AM22" s="56">
        <f t="shared" si="2"/>
        <v>1455.8999999999999</v>
      </c>
      <c r="AN22" s="56">
        <f t="shared" si="2"/>
        <v>2889.6000000000013</v>
      </c>
      <c r="AO22" s="56">
        <f t="shared" si="2"/>
        <v>1500.1</v>
      </c>
      <c r="AP22" s="56">
        <f t="shared" si="2"/>
        <v>4389.5</v>
      </c>
      <c r="AQ22" s="56">
        <f t="shared" si="2"/>
        <v>1662.0999999999995</v>
      </c>
      <c r="AR22" s="56">
        <f t="shared" si="2"/>
        <v>6051.7999999999984</v>
      </c>
      <c r="AS22" s="56">
        <f t="shared" ref="AS22:AU22" si="3">SUM(AS20:AS21)</f>
        <v>1456.9</v>
      </c>
      <c r="AT22" s="56">
        <f t="shared" si="3"/>
        <v>1553.6000000000004</v>
      </c>
      <c r="AU22" s="56">
        <f t="shared" si="3"/>
        <v>3010.3</v>
      </c>
    </row>
    <row r="23" spans="1:47" ht="16" customHeight="1" x14ac:dyDescent="0.3">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row>
    <row r="24" spans="1:47" ht="16" customHeight="1" x14ac:dyDescent="0.3">
      <c r="B24" s="80"/>
      <c r="C24" s="80"/>
      <c r="D24" s="80"/>
      <c r="E24" s="80"/>
      <c r="G24" s="80"/>
      <c r="H24" s="80"/>
      <c r="I24" s="80"/>
    </row>
    <row r="25" spans="1:47" ht="16" customHeight="1" x14ac:dyDescent="0.3">
      <c r="A25" s="319" t="s">
        <v>182</v>
      </c>
      <c r="B25" s="320"/>
      <c r="C25" s="320"/>
      <c r="D25" s="320"/>
      <c r="E25" s="320"/>
      <c r="F25" s="320"/>
      <c r="G25" s="320"/>
      <c r="H25" s="320"/>
      <c r="I25" s="321"/>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row>
    <row r="26" spans="1:47" ht="14.25" customHeight="1" x14ac:dyDescent="0.3">
      <c r="A26" s="433" t="s">
        <v>318</v>
      </c>
      <c r="B26" s="433"/>
      <c r="C26" s="433"/>
      <c r="D26" s="433"/>
      <c r="E26" s="433"/>
      <c r="F26" s="433"/>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c r="AM26" s="433"/>
      <c r="AN26" s="433"/>
      <c r="AO26" s="433"/>
      <c r="AP26" s="433"/>
      <c r="AQ26" s="433"/>
      <c r="AR26" s="433"/>
      <c r="AS26" s="433"/>
      <c r="AT26" s="433"/>
      <c r="AU26" s="433"/>
    </row>
    <row r="27" spans="1:47" x14ac:dyDescent="0.3">
      <c r="A27" s="433"/>
      <c r="B27" s="433"/>
      <c r="C27" s="433"/>
      <c r="D27" s="433"/>
      <c r="E27" s="433"/>
      <c r="F27" s="433"/>
      <c r="G27" s="433"/>
      <c r="H27" s="433"/>
      <c r="I27" s="433"/>
      <c r="J27" s="433"/>
      <c r="K27" s="433"/>
      <c r="L27" s="433"/>
      <c r="M27" s="433"/>
      <c r="N27" s="433"/>
      <c r="O27" s="433"/>
      <c r="P27" s="433"/>
      <c r="Q27" s="433"/>
      <c r="R27" s="433"/>
      <c r="S27" s="433"/>
      <c r="T27" s="433"/>
      <c r="U27" s="433"/>
      <c r="V27" s="433"/>
      <c r="W27" s="433"/>
      <c r="X27" s="433"/>
      <c r="Y27" s="433"/>
      <c r="Z27" s="433"/>
      <c r="AA27" s="433"/>
      <c r="AB27" s="433"/>
      <c r="AC27" s="433"/>
      <c r="AD27" s="433"/>
      <c r="AE27" s="433"/>
      <c r="AF27" s="433"/>
      <c r="AG27" s="433"/>
      <c r="AH27" s="433"/>
      <c r="AI27" s="433"/>
      <c r="AJ27" s="433"/>
      <c r="AK27" s="433"/>
      <c r="AL27" s="433"/>
      <c r="AM27" s="433"/>
      <c r="AN27" s="433"/>
      <c r="AO27" s="433"/>
      <c r="AP27" s="433"/>
      <c r="AQ27" s="433"/>
      <c r="AR27" s="433"/>
      <c r="AS27" s="433"/>
      <c r="AT27" s="433"/>
      <c r="AU27" s="433"/>
    </row>
    <row r="28" spans="1:47" x14ac:dyDescent="0.3">
      <c r="A28" s="433"/>
      <c r="B28" s="433"/>
      <c r="C28" s="433"/>
      <c r="D28" s="433"/>
      <c r="E28" s="433"/>
      <c r="F28" s="433"/>
      <c r="G28" s="433"/>
      <c r="H28" s="433"/>
      <c r="I28" s="433"/>
      <c r="J28" s="433"/>
      <c r="K28" s="433"/>
      <c r="L28" s="433"/>
      <c r="M28" s="433"/>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3"/>
      <c r="AL28" s="433"/>
      <c r="AM28" s="433"/>
      <c r="AN28" s="433"/>
      <c r="AO28" s="433"/>
      <c r="AP28" s="433"/>
      <c r="AQ28" s="433"/>
      <c r="AR28" s="433"/>
      <c r="AS28" s="433"/>
      <c r="AT28" s="433"/>
      <c r="AU28" s="433"/>
    </row>
    <row r="29" spans="1:47" x14ac:dyDescent="0.3">
      <c r="A29" s="433"/>
      <c r="B29" s="433"/>
      <c r="C29" s="433"/>
      <c r="D29" s="433"/>
      <c r="E29" s="433"/>
      <c r="F29" s="433"/>
      <c r="G29" s="433"/>
      <c r="H29" s="433"/>
      <c r="I29" s="433"/>
      <c r="J29" s="433"/>
      <c r="K29" s="433"/>
      <c r="L29" s="433"/>
      <c r="M29" s="433"/>
      <c r="N29" s="433"/>
      <c r="O29" s="433"/>
      <c r="P29" s="433"/>
      <c r="Q29" s="433"/>
      <c r="R29" s="433"/>
      <c r="S29" s="433"/>
      <c r="T29" s="433"/>
      <c r="U29" s="433"/>
      <c r="V29" s="433"/>
      <c r="W29" s="433"/>
      <c r="X29" s="433"/>
      <c r="Y29" s="433"/>
      <c r="Z29" s="433"/>
      <c r="AA29" s="433"/>
      <c r="AB29" s="433"/>
      <c r="AC29" s="433"/>
      <c r="AD29" s="433"/>
      <c r="AE29" s="433"/>
      <c r="AF29" s="433"/>
      <c r="AG29" s="433"/>
      <c r="AH29" s="433"/>
      <c r="AI29" s="433"/>
      <c r="AJ29" s="433"/>
      <c r="AK29" s="433"/>
      <c r="AL29" s="433"/>
      <c r="AM29" s="433"/>
      <c r="AN29" s="433"/>
      <c r="AO29" s="433"/>
      <c r="AP29" s="433"/>
      <c r="AQ29" s="433"/>
      <c r="AR29" s="433"/>
      <c r="AS29" s="433"/>
      <c r="AT29" s="433"/>
      <c r="AU29" s="433"/>
    </row>
    <row r="30" spans="1:47" x14ac:dyDescent="0.3">
      <c r="A30" s="433"/>
      <c r="B30" s="433"/>
      <c r="C30" s="433"/>
      <c r="D30" s="433"/>
      <c r="E30" s="433"/>
      <c r="F30" s="433"/>
      <c r="G30" s="433"/>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3"/>
      <c r="AL30" s="433"/>
      <c r="AM30" s="433"/>
      <c r="AN30" s="433"/>
      <c r="AO30" s="433"/>
      <c r="AP30" s="433"/>
      <c r="AQ30" s="433"/>
      <c r="AR30" s="433"/>
      <c r="AS30" s="433"/>
      <c r="AT30" s="433"/>
      <c r="AU30" s="433"/>
    </row>
    <row r="31" spans="1:47" x14ac:dyDescent="0.3">
      <c r="A31" s="433"/>
      <c r="B31" s="433"/>
      <c r="C31" s="433"/>
      <c r="D31" s="433"/>
      <c r="E31" s="433"/>
      <c r="F31" s="433"/>
      <c r="G31" s="433"/>
      <c r="H31" s="433"/>
      <c r="I31" s="433"/>
      <c r="J31" s="433"/>
      <c r="K31" s="433"/>
      <c r="L31" s="433"/>
      <c r="M31" s="433"/>
      <c r="N31" s="433"/>
      <c r="O31" s="433"/>
      <c r="P31" s="433"/>
      <c r="Q31" s="433"/>
      <c r="R31" s="433"/>
      <c r="S31" s="433"/>
      <c r="T31" s="433"/>
      <c r="U31" s="433"/>
      <c r="V31" s="433"/>
      <c r="W31" s="433"/>
      <c r="X31" s="433"/>
      <c r="Y31" s="433"/>
      <c r="Z31" s="433"/>
      <c r="AA31" s="433"/>
      <c r="AB31" s="433"/>
      <c r="AC31" s="433"/>
      <c r="AD31" s="433"/>
      <c r="AE31" s="433"/>
      <c r="AF31" s="433"/>
      <c r="AG31" s="433"/>
      <c r="AH31" s="433"/>
      <c r="AI31" s="433"/>
      <c r="AJ31" s="433"/>
      <c r="AK31" s="433"/>
      <c r="AL31" s="433"/>
      <c r="AM31" s="433"/>
      <c r="AN31" s="433"/>
      <c r="AO31" s="433"/>
      <c r="AP31" s="433"/>
      <c r="AQ31" s="433"/>
      <c r="AR31" s="433"/>
      <c r="AS31" s="433"/>
      <c r="AT31" s="433"/>
      <c r="AU31" s="433"/>
    </row>
    <row r="32" spans="1:47" x14ac:dyDescent="0.3">
      <c r="A32" s="433"/>
      <c r="B32" s="433"/>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3"/>
      <c r="AM32" s="433"/>
      <c r="AN32" s="433"/>
      <c r="AO32" s="433"/>
      <c r="AP32" s="433"/>
      <c r="AQ32" s="433"/>
      <c r="AR32" s="433"/>
      <c r="AS32" s="433"/>
      <c r="AT32" s="433"/>
      <c r="AU32" s="433"/>
    </row>
    <row r="33" spans="1:47" x14ac:dyDescent="0.3">
      <c r="A33" s="433"/>
      <c r="B33" s="433"/>
      <c r="C33" s="433"/>
      <c r="D33" s="433"/>
      <c r="E33" s="433"/>
      <c r="F33" s="433"/>
      <c r="G33" s="433"/>
      <c r="H33" s="433"/>
      <c r="I33" s="433"/>
      <c r="J33" s="433"/>
      <c r="K33" s="433"/>
      <c r="L33" s="433"/>
      <c r="M33" s="433"/>
      <c r="N33" s="433"/>
      <c r="O33" s="433"/>
      <c r="P33" s="433"/>
      <c r="Q33" s="433"/>
      <c r="R33" s="433"/>
      <c r="S33" s="433"/>
      <c r="T33" s="433"/>
      <c r="U33" s="433"/>
      <c r="V33" s="433"/>
      <c r="W33" s="433"/>
      <c r="X33" s="433"/>
      <c r="Y33" s="433"/>
      <c r="Z33" s="433"/>
      <c r="AA33" s="433"/>
      <c r="AB33" s="433"/>
      <c r="AC33" s="433"/>
      <c r="AD33" s="433"/>
      <c r="AE33" s="433"/>
      <c r="AF33" s="433"/>
      <c r="AG33" s="433"/>
      <c r="AH33" s="433"/>
      <c r="AI33" s="433"/>
      <c r="AJ33" s="433"/>
      <c r="AK33" s="433"/>
      <c r="AL33" s="433"/>
      <c r="AM33" s="433"/>
      <c r="AN33" s="433"/>
      <c r="AO33" s="433"/>
      <c r="AP33" s="433"/>
      <c r="AQ33" s="433"/>
      <c r="AR33" s="433"/>
      <c r="AS33" s="433"/>
      <c r="AT33" s="433"/>
      <c r="AU33" s="433"/>
    </row>
    <row r="34" spans="1:47" x14ac:dyDescent="0.3">
      <c r="A34" s="433"/>
      <c r="B34" s="433"/>
      <c r="C34" s="433"/>
      <c r="D34" s="433"/>
      <c r="E34" s="433"/>
      <c r="F34" s="433"/>
      <c r="G34" s="433"/>
      <c r="H34" s="433"/>
      <c r="I34" s="433"/>
      <c r="J34" s="433"/>
      <c r="K34" s="433"/>
      <c r="L34" s="433"/>
      <c r="M34" s="433"/>
      <c r="N34" s="433"/>
      <c r="O34" s="433"/>
      <c r="P34" s="433"/>
      <c r="Q34" s="433"/>
      <c r="R34" s="433"/>
      <c r="S34" s="433"/>
      <c r="T34" s="433"/>
      <c r="U34" s="433"/>
      <c r="V34" s="433"/>
      <c r="W34" s="433"/>
      <c r="X34" s="433"/>
      <c r="Y34" s="433"/>
      <c r="Z34" s="433"/>
      <c r="AA34" s="433"/>
      <c r="AB34" s="433"/>
      <c r="AC34" s="433"/>
      <c r="AD34" s="433"/>
      <c r="AE34" s="433"/>
      <c r="AF34" s="433"/>
      <c r="AG34" s="433"/>
      <c r="AH34" s="433"/>
      <c r="AI34" s="433"/>
      <c r="AJ34" s="433"/>
      <c r="AK34" s="433"/>
      <c r="AL34" s="433"/>
      <c r="AM34" s="433"/>
      <c r="AN34" s="433"/>
      <c r="AO34" s="433"/>
      <c r="AP34" s="433"/>
      <c r="AQ34" s="433"/>
      <c r="AR34" s="433"/>
      <c r="AS34" s="433"/>
      <c r="AT34" s="433"/>
      <c r="AU34" s="433"/>
    </row>
    <row r="35" spans="1:47" x14ac:dyDescent="0.3">
      <c r="A35" s="433"/>
      <c r="B35" s="433"/>
      <c r="C35" s="433"/>
      <c r="D35" s="433"/>
      <c r="E35" s="433"/>
      <c r="F35" s="433"/>
      <c r="G35" s="433"/>
      <c r="H35" s="433"/>
      <c r="I35" s="433"/>
      <c r="J35" s="433"/>
      <c r="K35" s="433"/>
      <c r="L35" s="433"/>
      <c r="M35" s="433"/>
      <c r="N35" s="433"/>
      <c r="O35" s="433"/>
      <c r="P35" s="433"/>
      <c r="Q35" s="433"/>
      <c r="R35" s="433"/>
      <c r="S35" s="433"/>
      <c r="T35" s="433"/>
      <c r="U35" s="433"/>
      <c r="V35" s="433"/>
      <c r="W35" s="433"/>
      <c r="X35" s="433"/>
      <c r="Y35" s="433"/>
      <c r="Z35" s="433"/>
      <c r="AA35" s="433"/>
      <c r="AB35" s="433"/>
      <c r="AC35" s="433"/>
      <c r="AD35" s="433"/>
      <c r="AE35" s="433"/>
      <c r="AF35" s="433"/>
      <c r="AG35" s="433"/>
      <c r="AH35" s="433"/>
      <c r="AI35" s="433"/>
      <c r="AJ35" s="433"/>
      <c r="AK35" s="433"/>
      <c r="AL35" s="433"/>
      <c r="AM35" s="433"/>
      <c r="AN35" s="433"/>
      <c r="AO35" s="433"/>
      <c r="AP35" s="433"/>
      <c r="AQ35" s="433"/>
      <c r="AR35" s="433"/>
      <c r="AS35" s="433"/>
      <c r="AT35" s="433"/>
      <c r="AU35" s="433"/>
    </row>
    <row r="36" spans="1:47" x14ac:dyDescent="0.3">
      <c r="A36" s="433"/>
      <c r="B36" s="433"/>
      <c r="C36" s="433"/>
      <c r="D36" s="433"/>
      <c r="E36" s="433"/>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3"/>
      <c r="AM36" s="433"/>
      <c r="AN36" s="433"/>
      <c r="AO36" s="433"/>
      <c r="AP36" s="433"/>
      <c r="AQ36" s="433"/>
      <c r="AR36" s="433"/>
      <c r="AS36" s="433"/>
      <c r="AT36" s="433"/>
      <c r="AU36" s="433"/>
    </row>
    <row r="37" spans="1:47" ht="16" customHeight="1" x14ac:dyDescent="0.3">
      <c r="A37" s="322"/>
      <c r="B37" s="322"/>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3"/>
      <c r="AK37" s="323"/>
      <c r="AL37" s="323"/>
      <c r="AM37" s="323"/>
      <c r="AN37" s="323"/>
    </row>
    <row r="38" spans="1:47" ht="16" customHeight="1" x14ac:dyDescent="0.3">
      <c r="A38" s="425" t="s">
        <v>81</v>
      </c>
      <c r="B38" s="425"/>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25"/>
      <c r="AI38" s="425"/>
      <c r="AJ38" s="425"/>
      <c r="AK38" s="425"/>
      <c r="AL38" s="425"/>
      <c r="AM38" s="425"/>
      <c r="AN38" s="425"/>
      <c r="AO38" s="425"/>
      <c r="AP38" s="425"/>
      <c r="AQ38" s="425"/>
      <c r="AR38" s="425"/>
      <c r="AS38" s="425"/>
      <c r="AT38" s="425"/>
      <c r="AU38" s="425"/>
    </row>
    <row r="39" spans="1:47" ht="16" customHeight="1" x14ac:dyDescent="0.3">
      <c r="A39" s="425"/>
      <c r="B39" s="425"/>
      <c r="C39" s="425"/>
      <c r="D39" s="425"/>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c r="AM39" s="425"/>
      <c r="AN39" s="425"/>
      <c r="AO39" s="425"/>
      <c r="AP39" s="425"/>
      <c r="AQ39" s="425"/>
      <c r="AR39" s="425"/>
      <c r="AS39" s="425"/>
      <c r="AT39" s="425"/>
      <c r="AU39" s="425"/>
    </row>
    <row r="40" spans="1:47" ht="16" customHeight="1" x14ac:dyDescent="0.3"/>
    <row r="41" spans="1:47" ht="16" customHeight="1" x14ac:dyDescent="0.3"/>
  </sheetData>
  <mergeCells count="2">
    <mergeCell ref="A38:AU39"/>
    <mergeCell ref="A26:AU36"/>
  </mergeCells>
  <pageMargins left="0.25" right="0.25" top="0.75" bottom="0.75" header="0.3" footer="0.3"/>
  <pageSetup scale="4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12fa1ea-7963-4e99-83ef-a4cddc251c4c" xsi:nil="true"/>
    <lcf76f155ced4ddcb4097134ff3c332f xmlns="0f1d8beb-5f29-45f2-ba44-8fc45430d41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2FEC8A8B2BA845B28FC6105FD340A7" ma:contentTypeVersion="18" ma:contentTypeDescription="Create a new document." ma:contentTypeScope="" ma:versionID="14c5c4046ed1564e6731cce7a6974b7f">
  <xsd:schema xmlns:xsd="http://www.w3.org/2001/XMLSchema" xmlns:xs="http://www.w3.org/2001/XMLSchema" xmlns:p="http://schemas.microsoft.com/office/2006/metadata/properties" xmlns:ns2="0f1d8beb-5f29-45f2-ba44-8fc45430d41b" xmlns:ns3="b12fa1ea-7963-4e99-83ef-a4cddc251c4c" targetNamespace="http://schemas.microsoft.com/office/2006/metadata/properties" ma:root="true" ma:fieldsID="468e09263947bb3ae1cc8c315061ee97" ns2:_="" ns3:_="">
    <xsd:import namespace="0f1d8beb-5f29-45f2-ba44-8fc45430d41b"/>
    <xsd:import namespace="b12fa1ea-7963-4e99-83ef-a4cddc251c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ObjectDetectorVersions" minOccurs="0"/>
                <xsd:element ref="ns2:MediaLengthInSeconds" minOccurs="0"/>
                <xsd:element ref="ns2:MediaServiceSearchPropertie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1d8beb-5f29-45f2-ba44-8fc45430d4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a8603ae-3637-436a-adfc-4f3f468c95e4"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2fa1ea-7963-4e99-83ef-a4cddc251c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324a3d7-84a3-438e-b9d7-280babb6fb87}" ma:internalName="TaxCatchAll" ma:showField="CatchAllData" ma:web="b12fa1ea-7963-4e99-83ef-a4cddc251c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3887DF-3F0C-47F6-BF52-BEF1F290FC65}">
  <ds:schemaRefs>
    <ds:schemaRef ds:uri="http://schemas.microsoft.com/sharepoint/v3/contenttype/forms"/>
  </ds:schemaRefs>
</ds:datastoreItem>
</file>

<file path=customXml/itemProps2.xml><?xml version="1.0" encoding="utf-8"?>
<ds:datastoreItem xmlns:ds="http://schemas.openxmlformats.org/officeDocument/2006/customXml" ds:itemID="{F3ECF095-900B-41FB-9ABD-DD06F6AD1EE6}">
  <ds:schemaRefs>
    <ds:schemaRef ds:uri="http://purl.org/dc/terms/"/>
    <ds:schemaRef ds:uri="b12fa1ea-7963-4e99-83ef-a4cddc251c4c"/>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0f1d8beb-5f29-45f2-ba44-8fc45430d41b"/>
    <ds:schemaRef ds:uri="http://www.w3.org/XML/1998/namespace"/>
    <ds:schemaRef ds:uri="http://purl.org/dc/elements/1.1/"/>
  </ds:schemaRefs>
</ds:datastoreItem>
</file>

<file path=customXml/itemProps3.xml><?xml version="1.0" encoding="utf-8"?>
<ds:datastoreItem xmlns:ds="http://schemas.openxmlformats.org/officeDocument/2006/customXml" ds:itemID="{56936A6C-4116-4C06-AA8F-70D3A6965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1d8beb-5f29-45f2-ba44-8fc45430d41b"/>
    <ds:schemaRef ds:uri="b12fa1ea-7963-4e99-83ef-a4cddc251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Notes and Non-GAAP Measures</vt:lpstr>
      <vt:lpstr>Financials --&gt;</vt:lpstr>
      <vt:lpstr>Balance Sheet</vt:lpstr>
      <vt:lpstr>Statement of Operations</vt:lpstr>
      <vt:lpstr>Cash Flow</vt:lpstr>
      <vt:lpstr>Segment Results</vt:lpstr>
      <vt:lpstr>Segment % Change</vt:lpstr>
      <vt:lpstr>Adjusted EBITDA</vt:lpstr>
      <vt:lpstr>Segment Opex</vt:lpstr>
      <vt:lpstr>Adjusted Net Income</vt:lpstr>
      <vt:lpstr>Adjusted EPS</vt:lpstr>
      <vt:lpstr>'Adjusted EBITDA'!Print_Area</vt:lpstr>
      <vt:lpstr>'Adjusted EPS'!Print_Area</vt:lpstr>
      <vt:lpstr>'Adjusted Net Income'!Print_Area</vt:lpstr>
      <vt:lpstr>'Statement of Operations'!Print_Titles</vt:lpstr>
      <vt:lpstr>'Segment Results'!Segment_3mo_CY</vt:lpstr>
      <vt:lpstr>'Segment Results'!Segment_3mo_PY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Brad Burke</dc:creator>
  <cp:keywords/>
  <dc:description/>
  <cp:lastModifiedBy>Heather Begley/USA</cp:lastModifiedBy>
  <cp:revision/>
  <dcterms:created xsi:type="dcterms:W3CDTF">2017-07-28T19:23:45Z</dcterms:created>
  <dcterms:modified xsi:type="dcterms:W3CDTF">2025-08-03T20:10:41Z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0x010100AB2FEC8A8B2BA845B28FC6105FD340A7</vt:lpwstr>
  </property>
  <property fmtid="{D5CDD505-2E9C-101B-9397-08002B2CF9AE}" pid="5" name="MediaServiceImageTags">
    <vt:lpwstr/>
  </property>
</Properties>
</file>