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3 Filings/Q2 2023/Supplemental/"/>
    </mc:Choice>
  </mc:AlternateContent>
  <xr:revisionPtr revIDLastSave="6799" documentId="8_{B5312B5D-5308-4728-9D7A-B25C291C4BB7}" xr6:coauthVersionLast="47" xr6:coauthVersionMax="47" xr10:uidLastSave="{4CBF8F16-AAF9-4DC9-8580-B5B64A733DE6}"/>
  <bookViews>
    <workbookView xWindow="8850" yWindow="-16320" windowWidth="29040" windowHeight="15840" tabRatio="732"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Total Costs Reconciliation" sheetId="21" r:id="rId9"/>
    <sheet name="Adjusted Net Income" sheetId="24" r:id="rId10"/>
    <sheet name="Adjusted EPS" sheetId="25" r:id="rId11"/>
  </sheets>
  <definedNames>
    <definedName name="_xlnm.Print_Area" localSheetId="7">'Adjusted EBITDA'!$A$1:$G$21</definedName>
    <definedName name="_xlnm.Print_Area" localSheetId="10">'Adjusted EPS'!$A$1:$H$6</definedName>
    <definedName name="_xlnm.Print_Area" localSheetId="9">'Adjusted Net Income'!$A$1:$G$21</definedName>
    <definedName name="_xlnm.Print_Titles" localSheetId="3">'Statement of Operations'!$4:$6</definedName>
    <definedName name="Segment_3mo_CY" comment="Segment table CY 3 months" localSheetId="5">'Segment Results'!$A$3:$K$21</definedName>
    <definedName name="Segment_3mo_CY" comment="Segment table CY 3 months">#REF!</definedName>
    <definedName name="Segment_3mo_PY" comment="Segment table PY 3 months" localSheetId="5">'Segment Results'!$A$22:$K$30</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0" i="24" l="1"/>
  <c r="AG20" i="24"/>
  <c r="AG10" i="21"/>
  <c r="AG19" i="21" s="1"/>
  <c r="AF10" i="21"/>
  <c r="AF19" i="21" s="1"/>
  <c r="AH20" i="17"/>
  <c r="AG20" i="17"/>
  <c r="FD10" i="27"/>
  <c r="FD12" i="27" s="1"/>
  <c r="FC10" i="27"/>
  <c r="FC12" i="27" s="1"/>
  <c r="FB10" i="27"/>
  <c r="FE10" i="27" s="1"/>
  <c r="FE21" i="27"/>
  <c r="EZ21" i="27"/>
  <c r="FE19" i="27"/>
  <c r="EZ19" i="27"/>
  <c r="FE16" i="27"/>
  <c r="FE15" i="27"/>
  <c r="EZ16" i="27"/>
  <c r="EZ15" i="27"/>
  <c r="FD17" i="27"/>
  <c r="FC17" i="27"/>
  <c r="FB17" i="27"/>
  <c r="FE17" i="27" s="1"/>
  <c r="EY17" i="27"/>
  <c r="EX17" i="27"/>
  <c r="EW17" i="27"/>
  <c r="EY10" i="27"/>
  <c r="EY12" i="27" s="1"/>
  <c r="EX10" i="27"/>
  <c r="EX12" i="27" s="1"/>
  <c r="EW10" i="27"/>
  <c r="EW12" i="27" s="1"/>
  <c r="FE11" i="27"/>
  <c r="FE9" i="27"/>
  <c r="FE8" i="27"/>
  <c r="FE7" i="27"/>
  <c r="FE6" i="27"/>
  <c r="EZ12" i="27"/>
  <c r="EZ11" i="27"/>
  <c r="EZ10" i="27"/>
  <c r="EZ9" i="27"/>
  <c r="EZ8" i="27"/>
  <c r="EZ7" i="27"/>
  <c r="EZ6" i="27"/>
  <c r="Y62" i="18"/>
  <c r="Y57" i="18"/>
  <c r="Y42" i="18"/>
  <c r="Y31" i="18"/>
  <c r="AI14" i="9"/>
  <c r="AI15" i="9" s="1"/>
  <c r="AI19" i="9" s="1"/>
  <c r="AI21" i="9" s="1"/>
  <c r="AH14" i="9"/>
  <c r="AH15" i="9" s="1"/>
  <c r="AH19" i="9" s="1"/>
  <c r="AH21" i="9" s="1"/>
  <c r="U43" i="12"/>
  <c r="U45" i="12" s="1"/>
  <c r="U29" i="12"/>
  <c r="U35" i="12" s="1"/>
  <c r="U11" i="12"/>
  <c r="U19" i="12" s="1"/>
  <c r="AF20" i="17"/>
  <c r="Y20" i="17"/>
  <c r="FB12" i="27" l="1"/>
  <c r="FE12" i="27" s="1"/>
  <c r="EZ17" i="27"/>
  <c r="U46" i="12"/>
  <c r="T29" i="12"/>
  <c r="T35" i="12" s="1"/>
  <c r="T11" i="12"/>
  <c r="T19" i="12" s="1"/>
  <c r="X57" i="18" l="1"/>
  <c r="EU16" i="27" l="1"/>
  <c r="EU15" i="27"/>
  <c r="AF20" i="24"/>
  <c r="AE10" i="21"/>
  <c r="AE19" i="21" s="1"/>
  <c r="EU19" i="27"/>
  <c r="EU17" i="27" l="1"/>
  <c r="ET17" i="27"/>
  <c r="ES17" i="27"/>
  <c r="ER17" i="27"/>
  <c r="EU11" i="27"/>
  <c r="EU9" i="27"/>
  <c r="EU8" i="27"/>
  <c r="EU7" i="27"/>
  <c r="EU6" i="27"/>
  <c r="ET10" i="27"/>
  <c r="ET12" i="27" s="1"/>
  <c r="ES10" i="27"/>
  <c r="ES12" i="27" s="1"/>
  <c r="ER10" i="27"/>
  <c r="ER12" i="27" s="1"/>
  <c r="X62" i="18"/>
  <c r="X42" i="18"/>
  <c r="X31" i="18"/>
  <c r="AG14" i="9"/>
  <c r="AG15" i="9" s="1"/>
  <c r="AG19" i="9" s="1"/>
  <c r="AG21" i="9" s="1"/>
  <c r="AG23" i="9" s="1"/>
  <c r="T43" i="12"/>
  <c r="T45" i="12" s="1"/>
  <c r="EU10" i="27" l="1"/>
  <c r="EU12" i="27" s="1"/>
  <c r="T46" i="12"/>
  <c r="EF19" i="27"/>
  <c r="EA19" i="27"/>
  <c r="DV19" i="27"/>
  <c r="DQ19" i="27"/>
  <c r="DL19" i="27"/>
  <c r="EP19" i="27" l="1"/>
  <c r="EK19" i="27"/>
  <c r="DG19" i="27"/>
  <c r="DB19" i="27"/>
  <c r="W57" i="18"/>
  <c r="W42" i="18"/>
  <c r="W31" i="18"/>
  <c r="AF14" i="9"/>
  <c r="AF15" i="9" s="1"/>
  <c r="AF19" i="9" s="1"/>
  <c r="AF21" i="9" s="1"/>
  <c r="AF23" i="9" s="1"/>
  <c r="AE14" i="9"/>
  <c r="AE15" i="9" s="1"/>
  <c r="AE19" i="9" s="1"/>
  <c r="AE21" i="9" s="1"/>
  <c r="AE23" i="9" s="1"/>
  <c r="W62" i="18" l="1"/>
  <c r="S43" i="12"/>
  <c r="S45" i="12" s="1"/>
  <c r="S29" i="12"/>
  <c r="S35" i="12" s="1"/>
  <c r="S46" i="12" l="1"/>
  <c r="S11" i="12"/>
  <c r="S19" i="12" s="1"/>
  <c r="AE20" i="24" l="1"/>
  <c r="AD20" i="24"/>
  <c r="AE20" i="17"/>
  <c r="AD20" i="17"/>
  <c r="AD10" i="21"/>
  <c r="AD19" i="21" s="1"/>
  <c r="AC10" i="21"/>
  <c r="AC19" i="21" s="1"/>
  <c r="EP21" i="27"/>
  <c r="EK21" i="27"/>
  <c r="EO17" i="27"/>
  <c r="EN17" i="27"/>
  <c r="EM17" i="27"/>
  <c r="EJ17" i="27"/>
  <c r="EI17" i="27"/>
  <c r="EH17" i="27"/>
  <c r="EP16" i="27"/>
  <c r="EK16" i="27"/>
  <c r="EP15" i="27"/>
  <c r="EK15" i="27"/>
  <c r="EP11" i="27"/>
  <c r="EK11" i="27"/>
  <c r="EO10" i="27"/>
  <c r="EN10" i="27"/>
  <c r="EM10" i="27"/>
  <c r="EM22" i="27" s="1"/>
  <c r="EJ10" i="27"/>
  <c r="EI10" i="27"/>
  <c r="EI22" i="27" s="1"/>
  <c r="EH10" i="27"/>
  <c r="EP9" i="27"/>
  <c r="EK9" i="27"/>
  <c r="EP8" i="27"/>
  <c r="EK8" i="27"/>
  <c r="EP7" i="27"/>
  <c r="EK7" i="27"/>
  <c r="EP6" i="27"/>
  <c r="EK6" i="27"/>
  <c r="EO12" i="27" l="1"/>
  <c r="EO22" i="27"/>
  <c r="EJ12" i="27"/>
  <c r="EJ22" i="27"/>
  <c r="EH12" i="27"/>
  <c r="EH22" i="27"/>
  <c r="EN12" i="27"/>
  <c r="EN22" i="27"/>
  <c r="EP10" i="27"/>
  <c r="EP22" i="27" s="1"/>
  <c r="EK17" i="27"/>
  <c r="EK10" i="27"/>
  <c r="EK22" i="27" s="1"/>
  <c r="EP17" i="27"/>
  <c r="EI12" i="27"/>
  <c r="EM12" i="27"/>
  <c r="EK12" i="27" l="1"/>
  <c r="EP12" i="27"/>
  <c r="W14" i="9"/>
  <c r="AB10" i="21"/>
  <c r="U10" i="21"/>
  <c r="U19" i="21" s="1"/>
  <c r="W15" i="9" l="1"/>
  <c r="V20" i="24"/>
  <c r="AC20" i="24"/>
  <c r="AB20" i="24"/>
  <c r="AC20" i="17"/>
  <c r="AB20" i="17"/>
  <c r="V20" i="17"/>
  <c r="AB19" i="21"/>
  <c r="AA10" i="21"/>
  <c r="AA19" i="21" s="1"/>
  <c r="EF21" i="27"/>
  <c r="EF16" i="27"/>
  <c r="EE17" i="27"/>
  <c r="EF11" i="27"/>
  <c r="EF9" i="27"/>
  <c r="EF8" i="27"/>
  <c r="EF7" i="27"/>
  <c r="EA21" i="27"/>
  <c r="EA16" i="27"/>
  <c r="DZ17" i="27"/>
  <c r="EA11" i="27"/>
  <c r="EA9" i="27"/>
  <c r="EA7" i="27"/>
  <c r="CV17" i="27"/>
  <c r="CW21" i="27"/>
  <c r="CW11" i="27"/>
  <c r="CW9" i="27"/>
  <c r="ED17" i="27"/>
  <c r="DY17" i="27"/>
  <c r="CU17" i="27"/>
  <c r="CW8" i="27"/>
  <c r="CW7" i="27"/>
  <c r="EC17" i="27"/>
  <c r="DX10" i="27"/>
  <c r="CT17" i="27"/>
  <c r="CR21" i="27"/>
  <c r="CQ17" i="27"/>
  <c r="CP17" i="27"/>
  <c r="CO17" i="27"/>
  <c r="CQ10" i="27"/>
  <c r="CQ12" i="27" s="1"/>
  <c r="CP10" i="27"/>
  <c r="CP12" i="27" s="1"/>
  <c r="CO10" i="27"/>
  <c r="CO12" i="27" s="1"/>
  <c r="V62" i="18"/>
  <c r="V57" i="18"/>
  <c r="V42" i="18"/>
  <c r="V31" i="18"/>
  <c r="AD14" i="9"/>
  <c r="AC14" i="9"/>
  <c r="W19" i="9" l="1"/>
  <c r="EE10" i="27"/>
  <c r="EE12" i="27" s="1"/>
  <c r="DZ10" i="27"/>
  <c r="DZ12" i="27" s="1"/>
  <c r="CV10" i="27"/>
  <c r="CV12" i="27" s="1"/>
  <c r="EF17" i="27"/>
  <c r="ED10" i="27"/>
  <c r="ED12" i="27" s="1"/>
  <c r="EF6" i="27"/>
  <c r="EA15" i="27"/>
  <c r="DY10" i="27"/>
  <c r="DY12" i="27" s="1"/>
  <c r="EA6" i="27"/>
  <c r="CW16" i="27"/>
  <c r="CW17" i="27"/>
  <c r="CU10" i="27"/>
  <c r="CU12" i="27" s="1"/>
  <c r="EF15" i="27"/>
  <c r="EC10" i="27"/>
  <c r="EC12" i="27" s="1"/>
  <c r="DX17" i="27"/>
  <c r="EA17" i="27" s="1"/>
  <c r="EA8" i="27"/>
  <c r="CW15" i="27"/>
  <c r="CT10" i="27"/>
  <c r="CT12" i="27" s="1"/>
  <c r="CW6" i="27"/>
  <c r="DX12" i="27"/>
  <c r="AD15" i="9"/>
  <c r="AC15" i="9"/>
  <c r="AC19" i="9" s="1"/>
  <c r="AC21" i="9" s="1"/>
  <c r="AC23" i="9" s="1"/>
  <c r="R43" i="12"/>
  <c r="R45" i="12" s="1"/>
  <c r="R29" i="12"/>
  <c r="R35" i="12" s="1"/>
  <c r="R11" i="12"/>
  <c r="R19" i="12" s="1"/>
  <c r="R46" i="12" l="1"/>
  <c r="EA10" i="27"/>
  <c r="EF12" i="27"/>
  <c r="W21" i="9"/>
  <c r="AD19" i="9"/>
  <c r="AD21" i="9" s="1"/>
  <c r="AD23" i="9" s="1"/>
  <c r="EA12" i="27"/>
  <c r="CW10" i="27"/>
  <c r="CW12" i="27"/>
  <c r="EF10" i="27"/>
  <c r="DT10" i="27" l="1"/>
  <c r="DT12" i="27" s="1"/>
  <c r="Z10" i="21" l="1"/>
  <c r="Z19" i="21" s="1"/>
  <c r="Y10" i="21"/>
  <c r="Y19" i="21" s="1"/>
  <c r="DV21" i="27"/>
  <c r="DV16" i="27"/>
  <c r="DV15" i="27"/>
  <c r="DV11" i="27"/>
  <c r="DV9" i="27"/>
  <c r="DV8" i="27"/>
  <c r="DV7" i="27"/>
  <c r="DV6" i="27"/>
  <c r="DQ21" i="27"/>
  <c r="DQ16" i="27"/>
  <c r="DQ15" i="27"/>
  <c r="DQ11" i="27"/>
  <c r="DQ9" i="27"/>
  <c r="DQ8" i="27"/>
  <c r="DQ7" i="27"/>
  <c r="DQ6" i="27"/>
  <c r="DU17" i="27"/>
  <c r="DU10" i="27"/>
  <c r="DU12" i="27" s="1"/>
  <c r="DP17" i="27"/>
  <c r="DP10" i="27"/>
  <c r="DP12" i="27" s="1"/>
  <c r="DT17" i="27"/>
  <c r="DO17" i="27"/>
  <c r="DO10" i="27"/>
  <c r="DO12" i="27" s="1"/>
  <c r="DS17" i="27"/>
  <c r="DS10" i="27"/>
  <c r="DS12" i="27" s="1"/>
  <c r="DN17" i="27"/>
  <c r="DN10" i="27"/>
  <c r="DN12" i="27" s="1"/>
  <c r="U62" i="18"/>
  <c r="U57" i="18"/>
  <c r="U42" i="18"/>
  <c r="U31" i="18"/>
  <c r="AB14" i="9"/>
  <c r="AA14" i="9"/>
  <c r="Q43" i="12"/>
  <c r="Q45" i="12" s="1"/>
  <c r="Q29" i="12"/>
  <c r="Q35" i="12" s="1"/>
  <c r="Q11" i="12"/>
  <c r="Q19" i="12" s="1"/>
  <c r="U14" i="9"/>
  <c r="CM21" i="27"/>
  <c r="CL17" i="27"/>
  <c r="CK17" i="27"/>
  <c r="CJ17" i="27"/>
  <c r="CM16" i="27"/>
  <c r="CM15" i="27"/>
  <c r="CM11" i="27"/>
  <c r="CM9" i="27"/>
  <c r="CM8" i="27"/>
  <c r="CM7" i="27"/>
  <c r="CM6" i="27"/>
  <c r="CL10" i="27"/>
  <c r="CL12" i="27" s="1"/>
  <c r="CK10" i="27"/>
  <c r="CK12" i="27" s="1"/>
  <c r="CJ10" i="27"/>
  <c r="S10" i="21"/>
  <c r="S19" i="21" s="1"/>
  <c r="T20" i="17"/>
  <c r="T20" i="24"/>
  <c r="AA20" i="24"/>
  <c r="Z20" i="24"/>
  <c r="AA20" i="17"/>
  <c r="Z20" i="17"/>
  <c r="DV17" i="27" l="1"/>
  <c r="DQ17" i="27"/>
  <c r="DV12" i="27"/>
  <c r="DQ10" i="27"/>
  <c r="AA15" i="9"/>
  <c r="U15" i="9"/>
  <c r="AB15" i="9"/>
  <c r="DQ12" i="27"/>
  <c r="CM17" i="27"/>
  <c r="DV10" i="27"/>
  <c r="CM10" i="27"/>
  <c r="CJ12" i="27"/>
  <c r="CM12" i="27" s="1"/>
  <c r="Q46" i="12"/>
  <c r="Y20" i="24"/>
  <c r="X10" i="21"/>
  <c r="X19" i="21" s="1"/>
  <c r="DK17" i="27"/>
  <c r="DJ17" i="27"/>
  <c r="DI17" i="27"/>
  <c r="DL16" i="27"/>
  <c r="DL15" i="27"/>
  <c r="DL11" i="27"/>
  <c r="DK10" i="27"/>
  <c r="DK12" i="27" s="1"/>
  <c r="DJ10" i="27"/>
  <c r="DJ12" i="27" s="1"/>
  <c r="DI10" i="27"/>
  <c r="DI12" i="27" s="1"/>
  <c r="DL9" i="27"/>
  <c r="DL8" i="27"/>
  <c r="DL7" i="27"/>
  <c r="DL6" i="27"/>
  <c r="T42" i="18"/>
  <c r="T57" i="18"/>
  <c r="T31" i="18"/>
  <c r="Z14" i="9"/>
  <c r="Z15" i="9" l="1"/>
  <c r="AB19" i="9"/>
  <c r="U19" i="9"/>
  <c r="AA19" i="9"/>
  <c r="DL17" i="27"/>
  <c r="DL10" i="27"/>
  <c r="DL12" i="27" s="1"/>
  <c r="T62" i="18"/>
  <c r="P43" i="12"/>
  <c r="P45" i="12" s="1"/>
  <c r="P29" i="12"/>
  <c r="P35" i="12" s="1"/>
  <c r="P11" i="12"/>
  <c r="P19" i="12" s="1"/>
  <c r="AB21" i="9" l="1"/>
  <c r="U21" i="9"/>
  <c r="AA21" i="9"/>
  <c r="Z19" i="9"/>
  <c r="P46" i="12"/>
  <c r="Z21" i="9" l="1"/>
  <c r="AA23" i="9"/>
  <c r="U23" i="9"/>
  <c r="AB23" i="9"/>
  <c r="X20" i="24"/>
  <c r="W20" i="24"/>
  <c r="X20" i="17"/>
  <c r="W20" i="17"/>
  <c r="W10" i="21"/>
  <c r="W19" i="21" s="1"/>
  <c r="V10" i="21"/>
  <c r="V19" i="21" s="1"/>
  <c r="DB16" i="27"/>
  <c r="CY17" i="27"/>
  <c r="CY10" i="27"/>
  <c r="DB7" i="27"/>
  <c r="DA10" i="27"/>
  <c r="CZ10" i="27"/>
  <c r="DG21" i="27"/>
  <c r="DB21" i="27"/>
  <c r="DG16" i="27"/>
  <c r="DG15" i="27"/>
  <c r="DF17" i="27"/>
  <c r="DE17" i="27"/>
  <c r="DD17" i="27"/>
  <c r="CZ17" i="27"/>
  <c r="DG11" i="27"/>
  <c r="DB8" i="27"/>
  <c r="DG9" i="27"/>
  <c r="DG8" i="27"/>
  <c r="DG7" i="27"/>
  <c r="DG6" i="27"/>
  <c r="DF10" i="27"/>
  <c r="DF12" i="27" s="1"/>
  <c r="DE10" i="27"/>
  <c r="DE12" i="27" s="1"/>
  <c r="DD10" i="27"/>
  <c r="DD12" i="27" s="1"/>
  <c r="S62" i="18"/>
  <c r="S57" i="18"/>
  <c r="S42" i="18"/>
  <c r="S31" i="18"/>
  <c r="Y14" i="9"/>
  <c r="O43" i="12"/>
  <c r="O45" i="12" s="1"/>
  <c r="O29" i="12"/>
  <c r="O35" i="12" s="1"/>
  <c r="O11" i="12"/>
  <c r="O19" i="12" s="1"/>
  <c r="U20" i="24"/>
  <c r="U20" i="17"/>
  <c r="T10" i="21"/>
  <c r="T19" i="21" s="1"/>
  <c r="CR17" i="27"/>
  <c r="CR16" i="27"/>
  <c r="CR15" i="27"/>
  <c r="CR12" i="27"/>
  <c r="CR11" i="27"/>
  <c r="CR10" i="27"/>
  <c r="CR9" i="27"/>
  <c r="CR8" i="27"/>
  <c r="CR7" i="27"/>
  <c r="CR6" i="27"/>
  <c r="Y15" i="9" l="1"/>
  <c r="Z23" i="9"/>
  <c r="DG17" i="27"/>
  <c r="O46" i="12"/>
  <c r="DA17" i="27"/>
  <c r="DB17" i="27" s="1"/>
  <c r="DB15" i="27"/>
  <c r="DA12" i="27"/>
  <c r="CZ12" i="27"/>
  <c r="DB6" i="27"/>
  <c r="DB9" i="27"/>
  <c r="DB10" i="27"/>
  <c r="CY12" i="27"/>
  <c r="DG12" i="27"/>
  <c r="DG10" i="27"/>
  <c r="X14" i="9"/>
  <c r="R31" i="18"/>
  <c r="R62" i="18"/>
  <c r="R57" i="18"/>
  <c r="R42" i="18"/>
  <c r="V14" i="9"/>
  <c r="N43" i="12"/>
  <c r="N45" i="12" s="1"/>
  <c r="N29" i="12"/>
  <c r="N35" i="12" s="1"/>
  <c r="N11" i="12"/>
  <c r="N19" i="12" s="1"/>
  <c r="V15" i="9" l="1"/>
  <c r="X15" i="9"/>
  <c r="Y19" i="9"/>
  <c r="N46" i="12"/>
  <c r="DB12" i="27"/>
  <c r="CG10" i="27"/>
  <c r="CG12" i="27" s="1"/>
  <c r="CF10" i="27"/>
  <c r="CF12" i="27" s="1"/>
  <c r="CE10" i="27"/>
  <c r="CE12" i="27" s="1"/>
  <c r="CH21" i="27"/>
  <c r="CG17" i="27"/>
  <c r="CF17" i="27"/>
  <c r="CE17" i="27"/>
  <c r="CH16" i="27"/>
  <c r="CH15" i="27"/>
  <c r="CH11" i="27"/>
  <c r="CH9" i="27"/>
  <c r="CH8" i="27"/>
  <c r="CH7" i="27"/>
  <c r="CH6" i="27"/>
  <c r="R10" i="21"/>
  <c r="R19" i="21" s="1"/>
  <c r="S20" i="17"/>
  <c r="S20" i="24"/>
  <c r="S10" i="25"/>
  <c r="S9" i="25"/>
  <c r="Q62" i="18"/>
  <c r="Q57" i="18"/>
  <c r="Q42" i="18"/>
  <c r="Q31" i="18"/>
  <c r="T14" i="9"/>
  <c r="M43" i="12"/>
  <c r="M45" i="12" s="1"/>
  <c r="M29" i="12"/>
  <c r="M35" i="12" s="1"/>
  <c r="M11" i="12"/>
  <c r="M19" i="12" s="1"/>
  <c r="T15" i="9" l="1"/>
  <c r="Y21" i="9"/>
  <c r="X19" i="9"/>
  <c r="V19" i="9"/>
  <c r="CH10" i="27"/>
  <c r="CH12" i="27"/>
  <c r="CH17" i="27"/>
  <c r="M46" i="12"/>
  <c r="CB17" i="27"/>
  <c r="CA17" i="27"/>
  <c r="BZ17" i="27"/>
  <c r="CC16" i="27"/>
  <c r="CC15" i="27"/>
  <c r="CC11" i="27"/>
  <c r="CB10" i="27"/>
  <c r="CB12" i="27" s="1"/>
  <c r="CA10" i="27"/>
  <c r="CA12" i="27" s="1"/>
  <c r="BZ10" i="27"/>
  <c r="BZ12" i="27" s="1"/>
  <c r="CC9" i="27"/>
  <c r="CC8" i="27"/>
  <c r="CC7" i="27"/>
  <c r="CC6" i="27"/>
  <c r="R20" i="24"/>
  <c r="Q10" i="21"/>
  <c r="Q19" i="21" s="1"/>
  <c r="R20" i="17"/>
  <c r="P57" i="18"/>
  <c r="P42" i="18"/>
  <c r="P31" i="18"/>
  <c r="S14" i="9"/>
  <c r="N14" i="9"/>
  <c r="L29" i="12"/>
  <c r="L35" i="12" s="1"/>
  <c r="L43" i="12"/>
  <c r="L45" i="12" s="1"/>
  <c r="L11" i="12"/>
  <c r="L19" i="12" s="1"/>
  <c r="S15" i="9" l="1"/>
  <c r="Y23" i="9"/>
  <c r="V21" i="9"/>
  <c r="N15" i="9"/>
  <c r="T19" i="9"/>
  <c r="CC17" i="27"/>
  <c r="CC10" i="27"/>
  <c r="CC12" i="27" s="1"/>
  <c r="P59" i="18"/>
  <c r="L46" i="12"/>
  <c r="BX21" i="27"/>
  <c r="BS21"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V23" i="9" l="1"/>
  <c r="T21" i="9"/>
  <c r="S19" i="9"/>
  <c r="P62" i="18"/>
  <c r="BX10" i="27"/>
  <c r="BS10" i="27"/>
  <c r="BX17" i="27"/>
  <c r="BS17" i="27"/>
  <c r="BP12" i="27"/>
  <c r="BS12" i="27" s="1"/>
  <c r="BU12" i="27"/>
  <c r="BX12" i="27" s="1"/>
  <c r="Q10" i="25"/>
  <c r="P10" i="25"/>
  <c r="Q9" i="25"/>
  <c r="P9" i="25"/>
  <c r="Q20" i="24"/>
  <c r="P20" i="24"/>
  <c r="Q20" i="17"/>
  <c r="P20" i="17"/>
  <c r="O10" i="21"/>
  <c r="O19" i="21" s="1"/>
  <c r="P10" i="21"/>
  <c r="P19" i="21" s="1"/>
  <c r="R14" i="9"/>
  <c r="Q14" i="9"/>
  <c r="S21" i="9" l="1"/>
  <c r="T23" i="9"/>
  <c r="R15" i="9"/>
  <c r="Q15" i="9"/>
  <c r="O62" i="18"/>
  <c r="O57" i="18"/>
  <c r="O42" i="18"/>
  <c r="O31" i="18"/>
  <c r="K43" i="12"/>
  <c r="K45" i="12" s="1"/>
  <c r="K29" i="12"/>
  <c r="K35" i="12" s="1"/>
  <c r="G28" i="12"/>
  <c r="G29" i="12" s="1"/>
  <c r="G35" i="12" s="1"/>
  <c r="K11" i="12"/>
  <c r="K19" i="12" s="1"/>
  <c r="Q19" i="9" l="1"/>
  <c r="R19" i="9"/>
  <c r="S23" i="9"/>
  <c r="K46" i="12"/>
  <c r="AO16" i="27"/>
  <c r="AO15" i="27"/>
  <c r="BN16" i="27"/>
  <c r="BN15" i="27"/>
  <c r="R21" i="9" l="1"/>
  <c r="Q21" i="9"/>
  <c r="AO17" i="27"/>
  <c r="O10" i="25"/>
  <c r="O9" i="25"/>
  <c r="Q23" i="9" l="1"/>
  <c r="R23" i="9"/>
  <c r="O20" i="24"/>
  <c r="O20" i="17"/>
  <c r="N10" i="21"/>
  <c r="N19" i="21" s="1"/>
  <c r="BM10" i="27"/>
  <c r="BM12" i="27" s="1"/>
  <c r="BL17" i="27"/>
  <c r="BL10" i="27"/>
  <c r="BL12" i="27" s="1"/>
  <c r="BK10" i="27"/>
  <c r="BK12" i="27" s="1"/>
  <c r="BN21" i="27"/>
  <c r="BM17" i="27"/>
  <c r="BK17" i="27"/>
  <c r="BN11" i="27"/>
  <c r="BN9" i="27"/>
  <c r="BN8" i="27"/>
  <c r="BN7" i="27"/>
  <c r="BN6" i="27"/>
  <c r="N62" i="18"/>
  <c r="N57" i="18"/>
  <c r="N42" i="18"/>
  <c r="N31" i="18"/>
  <c r="P14" i="9"/>
  <c r="P15" i="9" l="1"/>
  <c r="BN10" i="27"/>
  <c r="BN17" i="27"/>
  <c r="BN12" i="27"/>
  <c r="N9" i="25"/>
  <c r="N10" i="25"/>
  <c r="N20" i="24"/>
  <c r="N20" i="17"/>
  <c r="M10" i="21"/>
  <c r="M19" i="21" s="1"/>
  <c r="BI21" i="27"/>
  <c r="BI16" i="27"/>
  <c r="BI15" i="27"/>
  <c r="BI12" i="27"/>
  <c r="BI11" i="27"/>
  <c r="BI10" i="27"/>
  <c r="BI9" i="27"/>
  <c r="BI8" i="27"/>
  <c r="BI7" i="27"/>
  <c r="BI6" i="27"/>
  <c r="BH17" i="27"/>
  <c r="BG17" i="27"/>
  <c r="BF17" i="27"/>
  <c r="P19" i="9" l="1"/>
  <c r="BI17" i="27"/>
  <c r="M62" i="18"/>
  <c r="M57" i="18"/>
  <c r="M31" i="18"/>
  <c r="M42" i="18"/>
  <c r="M23" i="9"/>
  <c r="L23" i="9"/>
  <c r="O14" i="9"/>
  <c r="O15" i="9" l="1"/>
  <c r="P21" i="9"/>
  <c r="G45" i="12"/>
  <c r="G46" i="12" s="1"/>
  <c r="H43" i="12"/>
  <c r="H45" i="12" s="1"/>
  <c r="H29" i="12"/>
  <c r="H35" i="12" s="1"/>
  <c r="N19" i="9"/>
  <c r="BD16" i="27"/>
  <c r="BD15" i="27"/>
  <c r="BD11" i="27"/>
  <c r="BD9" i="27"/>
  <c r="BD8" i="27"/>
  <c r="BD7" i="27"/>
  <c r="BD6" i="27"/>
  <c r="BC17" i="27"/>
  <c r="BB17" i="27"/>
  <c r="BA17" i="27"/>
  <c r="BC10" i="27"/>
  <c r="BC12" i="27" s="1"/>
  <c r="BB10" i="27"/>
  <c r="BB12" i="27" s="1"/>
  <c r="BA10" i="27"/>
  <c r="BA12" i="27" s="1"/>
  <c r="L57" i="18"/>
  <c r="L42" i="18"/>
  <c r="L31" i="18"/>
  <c r="H11" i="12"/>
  <c r="H19" i="12" s="1"/>
  <c r="L10" i="21"/>
  <c r="L19" i="21" s="1"/>
  <c r="K10" i="21"/>
  <c r="K19" i="21" s="1"/>
  <c r="J10" i="21"/>
  <c r="J19" i="21" s="1"/>
  <c r="I10" i="21"/>
  <c r="I19" i="21" s="1"/>
  <c r="H10" i="21"/>
  <c r="H19" i="21" s="1"/>
  <c r="G10" i="21"/>
  <c r="F10" i="21"/>
  <c r="E10" i="21"/>
  <c r="E19" i="21" s="1"/>
  <c r="D10" i="21"/>
  <c r="D19" i="21" s="1"/>
  <c r="C9" i="21"/>
  <c r="C10" i="21" s="1"/>
  <c r="B9" i="21"/>
  <c r="M20" i="17"/>
  <c r="M20" i="24"/>
  <c r="B10" i="21" l="1"/>
  <c r="N21" i="9"/>
  <c r="P23" i="9"/>
  <c r="O19" i="9"/>
  <c r="H46" i="12"/>
  <c r="BD17" i="27"/>
  <c r="L59" i="18"/>
  <c r="BD10" i="27"/>
  <c r="BD12" i="27" s="1"/>
  <c r="O21" i="9" l="1"/>
  <c r="N23" i="9"/>
  <c r="L62" i="18"/>
  <c r="AO10" i="27"/>
  <c r="AO11" i="27"/>
  <c r="C16" i="27"/>
  <c r="C12" i="21"/>
  <c r="C19" i="21" s="1"/>
  <c r="C12" i="27"/>
  <c r="C11" i="27"/>
  <c r="G15" i="21"/>
  <c r="G19" i="21" s="1"/>
  <c r="O23" i="9" l="1"/>
  <c r="B12" i="2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9" i="21" s="1"/>
  <c r="B19" i="21" l="1"/>
  <c r="AY17" i="27"/>
  <c r="U17" i="27"/>
  <c r="H17" i="27"/>
  <c r="W11" i="27"/>
  <c r="Z11" i="27" s="1"/>
  <c r="P17" i="27"/>
  <c r="F17" i="27"/>
  <c r="AJ17" i="27"/>
  <c r="AT17" i="27"/>
  <c r="Z16" i="27"/>
  <c r="Z17" i="27" s="1"/>
  <c r="W17" i="27"/>
  <c r="K16" i="27"/>
  <c r="K17" i="27" s="1"/>
  <c r="W12" i="27"/>
  <c r="Z12" i="27" s="1"/>
  <c r="K12" i="27"/>
  <c r="H9" i="27" l="1"/>
  <c r="H10" i="27" s="1"/>
  <c r="C9" i="27"/>
  <c r="C10" i="27" l="1"/>
  <c r="W9" i="27"/>
  <c r="AY9" i="27" l="1"/>
  <c r="AY8" i="27"/>
  <c r="AY7" i="27"/>
  <c r="AY6" i="27"/>
  <c r="AT9" i="27"/>
  <c r="AT8" i="27"/>
  <c r="AT7" i="27"/>
  <c r="AT6" i="27"/>
  <c r="M29" i="9"/>
  <c r="L26" i="9"/>
  <c r="G23" i="9"/>
  <c r="G14" i="9"/>
  <c r="K10" i="25"/>
  <c r="L10" i="25"/>
  <c r="L9" i="25"/>
  <c r="K9" i="25"/>
  <c r="L20" i="17"/>
  <c r="K20" i="17"/>
  <c r="G29" i="9" l="1"/>
  <c r="G15" i="9"/>
  <c r="G26" i="9"/>
  <c r="L29" i="9"/>
  <c r="M26" i="9"/>
  <c r="AT10" i="27"/>
  <c r="AY10" i="27"/>
  <c r="G19" i="9" l="1"/>
  <c r="I10" i="25"/>
  <c r="I9" i="25"/>
  <c r="F46" i="12" l="1"/>
  <c r="F23" i="9"/>
  <c r="K23" i="9"/>
  <c r="J10" i="25"/>
  <c r="E10" i="25"/>
  <c r="E9" i="25"/>
  <c r="J20" i="17"/>
  <c r="E20" i="17"/>
  <c r="I62" i="18" l="1"/>
  <c r="I57" i="18"/>
  <c r="I42" i="18"/>
  <c r="I31" i="18"/>
  <c r="E31" i="18"/>
  <c r="E42" i="18"/>
  <c r="E62" i="18"/>
  <c r="E57" i="18"/>
  <c r="J9" i="25"/>
  <c r="D10" i="25"/>
  <c r="D9" i="25"/>
  <c r="I20" i="24"/>
  <c r="D20" i="24"/>
  <c r="I20" i="17"/>
  <c r="D20" i="17"/>
  <c r="E43" i="12"/>
  <c r="E29" i="12"/>
  <c r="E35" i="12" s="1"/>
  <c r="E11" i="12"/>
  <c r="E19" i="12" s="1"/>
  <c r="J15" i="9"/>
  <c r="E14" i="9"/>
  <c r="AJ9" i="27"/>
  <c r="AJ8" i="27"/>
  <c r="AJ7" i="27"/>
  <c r="AJ6" i="27"/>
  <c r="D11" i="12"/>
  <c r="D19" i="12" s="1"/>
  <c r="I14" i="9"/>
  <c r="D14" i="9"/>
  <c r="C14" i="9"/>
  <c r="B14" i="9"/>
  <c r="F6" i="27"/>
  <c r="F7" i="27"/>
  <c r="F8" i="27"/>
  <c r="F9" i="27"/>
  <c r="K6" i="27"/>
  <c r="K7" i="27"/>
  <c r="K8" i="27"/>
  <c r="K9" i="27"/>
  <c r="P6" i="27"/>
  <c r="P7" i="27"/>
  <c r="P8" i="27"/>
  <c r="P9" i="27"/>
  <c r="U6" i="27"/>
  <c r="U7" i="27"/>
  <c r="U8" i="27"/>
  <c r="U9" i="27"/>
  <c r="Y6" i="27"/>
  <c r="Y7" i="27"/>
  <c r="Y8" i="27"/>
  <c r="Y9" i="27"/>
  <c r="Y21" i="27"/>
  <c r="X21" i="27"/>
  <c r="W21" i="27"/>
  <c r="U21" i="27"/>
  <c r="P21" i="27"/>
  <c r="K21" i="27"/>
  <c r="F21" i="27"/>
  <c r="X9" i="27"/>
  <c r="X8" i="27"/>
  <c r="W8" i="27"/>
  <c r="X7" i="27"/>
  <c r="X6" i="27"/>
  <c r="W7" i="27"/>
  <c r="W6" i="27"/>
  <c r="B31" i="18"/>
  <c r="B42" i="18"/>
  <c r="B57" i="18"/>
  <c r="C11" i="12"/>
  <c r="C19" i="12" s="1"/>
  <c r="C29" i="12"/>
  <c r="C35" i="12" s="1"/>
  <c r="C43" i="12"/>
  <c r="D29" i="12"/>
  <c r="D35" i="12" s="1"/>
  <c r="D43" i="12"/>
  <c r="H10" i="25"/>
  <c r="H9" i="25"/>
  <c r="C10" i="25"/>
  <c r="C9" i="25"/>
  <c r="H20" i="24"/>
  <c r="C20" i="24"/>
  <c r="H20" i="17"/>
  <c r="C20" i="17"/>
  <c r="H31" i="18"/>
  <c r="H42" i="18"/>
  <c r="H57" i="18"/>
  <c r="G42" i="18"/>
  <c r="D57" i="18"/>
  <c r="D42" i="18"/>
  <c r="D31" i="18"/>
  <c r="F6" i="25"/>
  <c r="F10" i="25" s="1"/>
  <c r="G57" i="18"/>
  <c r="G31" i="18"/>
  <c r="H14" i="9"/>
  <c r="G20" i="17"/>
  <c r="F20" i="24"/>
  <c r="F20" i="17"/>
  <c r="C57" i="18"/>
  <c r="C42" i="18"/>
  <c r="C31" i="18"/>
  <c r="B29" i="12"/>
  <c r="B43" i="12"/>
  <c r="B11" i="12"/>
  <c r="G9" i="25"/>
  <c r="G10" i="25"/>
  <c r="G20" i="24"/>
  <c r="B15" i="9" l="1"/>
  <c r="E15" i="9"/>
  <c r="D15" i="9"/>
  <c r="J19" i="9"/>
  <c r="C15" i="9"/>
  <c r="H15" i="9"/>
  <c r="I15" i="9"/>
  <c r="B19" i="12"/>
  <c r="B35" i="12"/>
  <c r="B46" i="12" s="1"/>
  <c r="F9" i="25"/>
  <c r="G59" i="18"/>
  <c r="C59" i="18"/>
  <c r="H59" i="18"/>
  <c r="D59" i="18"/>
  <c r="B59" i="18"/>
  <c r="D46" i="12"/>
  <c r="U10" i="27"/>
  <c r="P10" i="27"/>
  <c r="K10" i="27"/>
  <c r="F10" i="27"/>
  <c r="AJ10" i="27"/>
  <c r="X10" i="27"/>
  <c r="W10" i="27"/>
  <c r="Y10" i="27"/>
  <c r="Z21" i="27"/>
  <c r="E46" i="12"/>
  <c r="C46" i="12"/>
  <c r="Z9" i="27"/>
  <c r="Z7" i="27"/>
  <c r="Z8" i="27"/>
  <c r="Z6" i="27"/>
  <c r="I19" i="9" l="1"/>
  <c r="D19" i="9"/>
  <c r="J21" i="9"/>
  <c r="H19" i="9"/>
  <c r="E19" i="9"/>
  <c r="C19" i="9"/>
  <c r="B19" i="9"/>
  <c r="B62" i="18"/>
  <c r="D62" i="18"/>
  <c r="C62" i="18"/>
  <c r="H62" i="18"/>
  <c r="G62" i="18"/>
  <c r="Z10" i="27"/>
  <c r="H21" i="9" l="1"/>
  <c r="B21" i="9"/>
  <c r="D21" i="9"/>
  <c r="J23" i="9"/>
  <c r="C21" i="9"/>
  <c r="E21" i="9"/>
  <c r="I21" i="9"/>
  <c r="X21" i="9"/>
  <c r="J26" i="9" l="1"/>
  <c r="J29" i="9"/>
  <c r="X23" i="9"/>
  <c r="I23" i="9"/>
  <c r="D23" i="9"/>
  <c r="E23" i="9"/>
  <c r="B23" i="9"/>
  <c r="C23" i="9"/>
  <c r="H23" i="9"/>
  <c r="D26" i="9" l="1"/>
  <c r="D29" i="9"/>
  <c r="I29" i="9"/>
  <c r="I26" i="9"/>
  <c r="B26" i="9"/>
  <c r="B29" i="9"/>
  <c r="H26" i="9"/>
  <c r="H29" i="9"/>
  <c r="C29" i="9"/>
  <c r="C26" i="9"/>
  <c r="E29" i="9"/>
  <c r="E26" i="9"/>
</calcChain>
</file>

<file path=xl/sharedStrings.xml><?xml version="1.0" encoding="utf-8"?>
<sst xmlns="http://schemas.openxmlformats.org/spreadsheetml/2006/main" count="890" uniqueCount="295">
  <si>
    <t>Notes and Non-GAAP Financial Measures</t>
  </si>
  <si>
    <t>Notes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</si>
  <si>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</si>
  <si>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</si>
  <si>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</si>
  <si>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</si>
  <si>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</si>
  <si>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</si>
  <si>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</si>
  <si>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</si>
  <si>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</si>
  <si>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Adjusted net income and Adjusted earnings per share;</t>
  </si>
  <si>
    <t>iv.</t>
  </si>
  <si>
    <t>Local currency; and</t>
  </si>
  <si>
    <t>v.</t>
  </si>
  <si>
    <t>Net debt.</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</si>
  <si>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</si>
  <si>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</si>
  <si>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rPr>
      <t>Segment operating expenses and Fee-based operating expenses:</t>
    </r>
    <r>
      <rPr>
        <sz val="11"/>
        <color rgb="FF000000"/>
        <rFont val="Arial"/>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cost savings initiatives, CEO transition costs and other non-recurring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</si>
  <si>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rPr>
      <t>Adjusted EBITDA and Adjusted EBITDA margin:</t>
    </r>
    <r>
      <rPr>
        <sz val="11"/>
        <color rgb="FF000000"/>
        <rFont val="Arial"/>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cost savings initiatives, CEO transition costs and other non-recurring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</si>
  <si>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rPr>
      <t>Adjusted net income and Adjusted earnings per share:</t>
    </r>
    <r>
      <rPr>
        <sz val="11"/>
        <color rgb="FF000000"/>
        <rFont val="Arial"/>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financing and other facility fees, acquisition related costs and efficiency initiatives, cost savings initiatives, CEO transition costs, depreciation and amortization related to merger and acquisition activity and other non-recurring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shares outstanding.</t>
    </r>
  </si>
  <si>
    <r>
      <rPr>
        <u/>
        <sz val="11"/>
        <color rgb="FF000000"/>
        <rFont val="Arial"/>
      </rPr>
      <t>Local currency:</t>
    </r>
    <r>
      <rPr>
        <sz val="11"/>
        <color rgb="FF000000"/>
        <rFont val="Arial"/>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</si>
  <si>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r>
      <rPr>
        <u/>
        <sz val="11"/>
        <color rgb="FF000000"/>
        <rFont val="Arial"/>
      </rPr>
      <t>Net debt:</t>
    </r>
    <r>
      <rPr>
        <sz val="11"/>
        <color rgb="FF000000"/>
        <rFont val="Arial"/>
      </rPr>
      <t xml:space="preserve"> Net debt is used as a measure of our liquidity and is calculated as total debt minus cash and cash equivalents.</t>
    </r>
  </si>
  <si>
    <t>The interim financial information for the three and six months ended June 30, 2023 and 2022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2022 in the Company's 2022 Annual Report on Form 10-K.</t>
  </si>
  <si>
    <t>Please see the following tables for reconciliations of our non-GAAP financial measures to the most closely comparable GAAP measures.</t>
  </si>
  <si>
    <t>Balance Sheet History</t>
  </si>
  <si>
    <t>($ in millions)</t>
  </si>
  <si>
    <t>ASSETS</t>
  </si>
  <si>
    <t>Current assets:</t>
  </si>
  <si>
    <t>Cash and cash equivalents</t>
  </si>
  <si>
    <t>Trade and other receivables, net of allowance of $82.2 and $88.2, as of June 30, 2023 and December 31, 2022, respectively</t>
  </si>
  <si>
    <t>Income tax receivable</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</si>
  <si>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</si>
  <si>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</si>
  <si>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</si>
  <si>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</si>
  <si>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</si>
  <si>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</si>
  <si>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</si>
  <si>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</si>
  <si>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</si>
  <si>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</si>
  <si>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</si>
  <si>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</si>
  <si>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</si>
  <si>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</si>
  <si>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</si>
  <si>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</si>
  <si>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</si>
  <si>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</si>
  <si>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</si>
  <si>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</si>
  <si>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</si>
  <si>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</si>
  <si>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</si>
  <si>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</si>
  <si>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</si>
  <si>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</si>
  <si>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</si>
  <si>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Ordinary shares, nominal value $0.10 per share, 800,000,000 shares authorized; 227,130,455 and 225,780,535 shares issued and outstanding as of June 30, 2023 and December 31, 2022, respectively</t>
  </si>
  <si>
    <t>Additional paid-in capital</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</si>
  <si>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</si>
  <si>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</si>
  <si>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</si>
  <si>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</si>
  <si>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</si>
  <si>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</si>
  <si>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</si>
  <si>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</si>
  <si>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</si>
  <si>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</si>
  <si>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</si>
  <si>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Six Months Ended</t>
  </si>
  <si>
    <t>Nine Months Ended</t>
  </si>
  <si>
    <t xml:space="preserve"> </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</si>
  <si>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</si>
  <si>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</si>
  <si>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</si>
  <si>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</si>
  <si>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</si>
  <si>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</si>
  <si>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</si>
  <si>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Interest expense, net of interest income</t>
  </si>
  <si>
    <t>Earnings from equity method investments</t>
  </si>
  <si>
    <t>Other expense, net</t>
  </si>
  <si>
    <t>Earnings (loss) before income taxes</t>
  </si>
  <si>
    <t>Provision for (benefit from) income taxes</t>
  </si>
  <si>
    <t>Net income (loss)</t>
  </si>
  <si>
    <t>Net income (loss) attributable to non-controlling interests</t>
  </si>
  <si>
    <t>Net income (loss)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</si>
  <si>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</si>
  <si>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</si>
  <si>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</si>
  <si>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</si>
  <si>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</si>
  <si>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</si>
  <si>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General Note: Due to rounding, numbers presented throughout this document may not add up precisely to the totals provided and percentages may not precisely reflect the absolute figures.</t>
  </si>
  <si>
    <t>Statement of Cash Flows History</t>
  </si>
  <si>
    <t xml:space="preserve">Cash flows from operating activities </t>
  </si>
  <si>
    <t>Net (loss) income</t>
  </si>
  <si>
    <t>Reconciliation of net (loss) income to net cash used in operating activities:</t>
  </si>
  <si>
    <t>Impairment charges</t>
  </si>
  <si>
    <t>Stock-based compensation</t>
  </si>
  <si>
    <t>Lease amortization</t>
  </si>
  <si>
    <t>Loss on debt extinguishment</t>
  </si>
  <si>
    <t>Amortization of debt issuance costs</t>
  </si>
  <si>
    <t>Gain on pension curtailment</t>
  </si>
  <si>
    <t>—</t>
  </si>
  <si>
    <t>Fees incurred in conjunction with debt modification</t>
  </si>
  <si>
    <t>Earnings from equity method investments, net of dividends received</t>
  </si>
  <si>
    <t>Change in deferred taxes</t>
  </si>
  <si>
    <t>Provision for loss on receivables and other assets</t>
  </si>
  <si>
    <t>Loss on disposal of business</t>
  </si>
  <si>
    <t>Unrealized loss on equity securities, net</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</si>
  <si>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</si>
  <si>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</si>
  <si>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</si>
  <si>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</si>
  <si>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</si>
  <si>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</si>
  <si>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Net cash used in operating activities</t>
  </si>
  <si>
    <t xml:space="preserve">Cash flows from investing activities </t>
  </si>
  <si>
    <t>Payment for property and equipment</t>
  </si>
  <si>
    <t>Acquisitions of businesses, net of cash acquired</t>
  </si>
  <si>
    <t>Proceeds from sale of property, plant and equipment</t>
  </si>
  <si>
    <t>Sale of business, net of cash sold</t>
  </si>
  <si>
    <t>Acquisition of non-controlling interests</t>
  </si>
  <si>
    <t>Investments in equity securities and equity method joint ventures</t>
  </si>
  <si>
    <t>Return of beneficial interest in a securitization</t>
  </si>
  <si>
    <t>Collection on beneficial interest in a securitization</t>
  </si>
  <si>
    <t>Other investing activities, net</t>
  </si>
  <si>
    <t>Net cash provided by investing activities</t>
  </si>
  <si>
    <t>Cash flows from financing activities</t>
  </si>
  <si>
    <t>Net proceeds from issuance of shares</t>
  </si>
  <si>
    <t>Shares repurchased for payment of employee taxes on stock awards</t>
  </si>
  <si>
    <t>Contributions from sponsor</t>
  </si>
  <si>
    <t>Payment of deferred and contingent consideration</t>
  </si>
  <si>
    <t>Proceeds from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</si>
  <si>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</si>
  <si>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</si>
  <si>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</si>
  <si>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</si>
  <si>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</si>
  <si>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</si>
  <si>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</si>
  <si>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</si>
  <si>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</si>
  <si>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</si>
  <si>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</si>
  <si>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</si>
  <si>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</si>
  <si>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</si>
  <si>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</si>
  <si>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</si>
  <si>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</si>
  <si>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</si>
  <si>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</si>
  <si>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</si>
  <si>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</si>
  <si>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</si>
  <si>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</si>
  <si>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</si>
  <si>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</si>
  <si>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</si>
  <si>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</si>
  <si>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</si>
  <si>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</si>
  <si>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</si>
  <si>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</si>
  <si>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Six Months Ended June 30, 2021</t>
  </si>
  <si>
    <t>Three Months Ended September 30, 2021</t>
  </si>
  <si>
    <t>Nine Months Ended September 30, 2021</t>
  </si>
  <si>
    <t>Three Months Ended December 31, 2021</t>
  </si>
  <si>
    <t>Year Ended December 31, 2021</t>
  </si>
  <si>
    <t>Three Months Ended March 31, 2022</t>
  </si>
  <si>
    <t>Three Months Ended June 30, 2022</t>
  </si>
  <si>
    <t>Six Months Ended June 30, 2022</t>
  </si>
  <si>
    <t>Three Months Ended September 30, 2022</t>
  </si>
  <si>
    <t>Nine Months Ended September 30, 2022</t>
  </si>
  <si>
    <t>Three Months Ended December 31, 2022</t>
  </si>
  <si>
    <t>Year Ended December 31, 2022</t>
  </si>
  <si>
    <t>Three Months Ended March 31, 2023</t>
  </si>
  <si>
    <t>Three Months Ended June 30, 2023</t>
  </si>
  <si>
    <t>Six Months Ended June 30, 2023</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</si>
  <si>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</si>
  <si>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</si>
  <si>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</si>
  <si>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</si>
  <si>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</si>
  <si>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</si>
  <si>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</si>
  <si>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</si>
  <si>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</si>
  <si>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</si>
  <si>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</si>
  <si>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</si>
  <si>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</si>
  <si>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</si>
  <si>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</si>
  <si>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</si>
  <si>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</si>
  <si>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</si>
  <si>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</si>
  <si>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</si>
  <si>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</si>
  <si>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</si>
  <si>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</si>
  <si>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</si>
  <si>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</si>
  <si>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</si>
  <si>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</si>
  <si>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</si>
  <si>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</si>
  <si>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</si>
  <si>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</si>
  <si>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</si>
  <si>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</si>
  <si>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</si>
  <si>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</si>
  <si>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</si>
  <si>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</si>
  <si>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</si>
  <si>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</si>
  <si>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2022 versus 1Q 2021</t>
  </si>
  <si>
    <t>2Q 2022 versus 2Q 2021</t>
  </si>
  <si>
    <t>3Q 2022 versus 3Q 2021</t>
  </si>
  <si>
    <t>4Q 2022 versus 4Q 2021</t>
  </si>
  <si>
    <t>1Q 2023 versus 1Q 2022</t>
  </si>
  <si>
    <t>2Q 2023 versus 2Q 2022</t>
  </si>
  <si>
    <t>1Q 2018 versus
1Q 2019</t>
  </si>
  <si>
    <t>2Q 2019 versus 2Q 2019</t>
  </si>
  <si>
    <t>AMERICAS</t>
  </si>
  <si>
    <t>n.m.</t>
  </si>
  <si>
    <t>CONSOLIDATED</t>
  </si>
  <si>
    <t>Cost of services provided to clients</t>
  </si>
  <si>
    <t>N/A</t>
  </si>
  <si>
    <t>Total costs of services</t>
  </si>
  <si>
    <t>n/m</t>
  </si>
  <si>
    <t>n.m. not meaningful</t>
  </si>
  <si>
    <t>Reconciliation of Net income (loss) to Adjusted EBITDA</t>
  </si>
  <si>
    <t>Add/(less):</t>
  </si>
  <si>
    <r>
      <t>Unrealized loss on investments, net</t>
    </r>
    <r>
      <rPr>
        <vertAlign val="superscript"/>
        <sz val="11"/>
        <color theme="1"/>
        <rFont val="Arial"/>
        <family val="2"/>
      </rPr>
      <t>(1)</t>
    </r>
  </si>
  <si>
    <r>
      <t>Integration and other costs related to merger</t>
    </r>
    <r>
      <rPr>
        <vertAlign val="superscript"/>
        <sz val="11"/>
        <color theme="1"/>
        <rFont val="Arial"/>
        <family val="2"/>
      </rPr>
      <t>(2)</t>
    </r>
  </si>
  <si>
    <t>Pre-IPO stock-based compensation</t>
  </si>
  <si>
    <t>Cassidy Turley deferred payment obligation</t>
  </si>
  <si>
    <r>
      <t>Acquisition related costs and efficiency initiatives</t>
    </r>
    <r>
      <rPr>
        <vertAlign val="superscript"/>
        <sz val="11"/>
        <color theme="1"/>
        <rFont val="Arial"/>
        <family val="2"/>
      </rPr>
      <t>(3)</t>
    </r>
  </si>
  <si>
    <r>
      <t>Cost savings initiatives</t>
    </r>
    <r>
      <rPr>
        <vertAlign val="superscript"/>
        <sz val="11"/>
        <color theme="1"/>
        <rFont val="Arial"/>
        <family val="2"/>
      </rPr>
      <t>(4)</t>
    </r>
  </si>
  <si>
    <r>
      <rPr>
        <sz val="11"/>
        <color rgb="FF000000"/>
        <rFont val="Arial"/>
      </rPr>
      <t>CEO transition costs</t>
    </r>
    <r>
      <rPr>
        <vertAlign val="superscript"/>
        <sz val="11"/>
        <color rgb="FF000000"/>
        <rFont val="Arial"/>
      </rPr>
      <t>(5)</t>
    </r>
  </si>
  <si>
    <r>
      <rPr>
        <sz val="11"/>
        <color rgb="FF000000"/>
        <rFont val="Arial"/>
      </rPr>
      <t>Other</t>
    </r>
    <r>
      <rPr>
        <vertAlign val="superscript"/>
        <sz val="11"/>
        <color rgb="FF000000"/>
        <rFont val="Arial"/>
      </rPr>
      <t>(6)</t>
    </r>
  </si>
  <si>
    <r>
      <rPr>
        <vertAlign val="superscript"/>
        <sz val="9"/>
        <color rgb="FF000000"/>
        <rFont val="Arial"/>
      </rPr>
      <t>(1)</t>
    </r>
    <r>
      <rPr>
        <sz val="9"/>
        <color rgb="FF000000"/>
        <rFont val="Arial"/>
      </rPr>
      <t xml:space="preserve"> Represents net unrealized losses on fair value investments during the three and six months ended June 30, 2023 and 2022, primarily related to our investment in WeWork.</t>
    </r>
  </si>
  <si>
    <r>
      <rPr>
        <vertAlign val="superscript"/>
        <sz val="9"/>
        <color rgb="FF000000"/>
        <rFont val="Arial"/>
      </rPr>
      <t>(2)</t>
    </r>
    <r>
      <rPr>
        <sz val="9"/>
        <color rgb="FF000000"/>
        <rFont val="Arial"/>
      </rPr>
      <t xml:space="preserve"> Integration and other costs related to merger reflects the non-cash amortization expense of certain merger related retention awards that will be amortized through 2026, and the non-cash amortization expense of merger related deferred rent and tenant incentives which will be amortized through 2028.</t>
    </r>
  </si>
  <si>
    <r>
      <rPr>
        <vertAlign val="superscript"/>
        <sz val="9"/>
        <color rgb="FF000000"/>
        <rFont val="Arial"/>
      </rPr>
      <t xml:space="preserve">(3) </t>
    </r>
    <r>
      <rPr>
        <sz val="9"/>
        <color rgb="FF000000"/>
        <rFont val="Arial"/>
      </rPr>
      <t>Includes internal and external consulting costs incurred to implement certain distinct operating efficiency initiatives which include significant company-wide changes to realign our organization to allow the Company to be a more agile partner to its clients, and vary in frequency, amount and occurrence based on factors specific to each initiative. In addition, this includes certain direct costs incurred in connection with acquiring businesses.</t>
    </r>
  </si>
  <si>
    <r>
      <rPr>
        <vertAlign val="superscript"/>
        <sz val="9"/>
        <color rgb="FF000000"/>
        <rFont val="Arial"/>
      </rPr>
      <t>(4)</t>
    </r>
    <r>
      <rPr>
        <sz val="9"/>
        <color rgb="FF000000"/>
        <rFont val="Arial"/>
      </rPr>
      <t xml:space="preserve"> Cost savings initiatives primarily reflects severance and other one-time employment-related separation costs related to 2023 actions to reduce headcount across select roles to help optimize our workforce given the current macroeconomic conditions and operating environment, as well as property lease rationalizations.</t>
    </r>
  </si>
  <si>
    <r>
      <rPr>
        <vertAlign val="superscript"/>
        <sz val="9"/>
        <color rgb="FF000000"/>
        <rFont val="Arial"/>
      </rPr>
      <t>(5)</t>
    </r>
    <r>
      <rPr>
        <sz val="9"/>
        <color rgb="FF000000"/>
        <rFont val="Arial"/>
      </rPr>
      <t xml:space="preserve"> CEO transition costs reflect accelerated stock-based compensation expense associated with stock awards granted to John Forrester, the Company’s former Chief Executive Officer who stepped down from that position as of June 30, 2023, but remains employed by the Company as a Strategic Advisor. The requisite service period under the applicable award agreements will be satisfied upon Mr. Forrester’s planned retirement from the Company on December 31, 2023. We believe the accelerated expense for these stock awards is similar in nature to one-time severance benefits and is not a normal, recurring operating expense necessary to operate the business.</t>
    </r>
  </si>
  <si>
    <r>
      <rPr>
        <vertAlign val="superscript"/>
        <sz val="9"/>
        <color rgb="FF000000"/>
        <rFont val="Arial"/>
      </rPr>
      <t>(6)</t>
    </r>
    <r>
      <rPr>
        <sz val="9"/>
        <color rgb="FF000000"/>
        <rFont val="Arial"/>
      </rPr>
      <t xml:space="preserve"> For the three and six months ended June 30, 2023, Other primarily reflects the additional non-cash servicing liability fee of $11.3 million accrued in connection with the A/R Securitization amendment, which will be amortized through June 2026. Other also includes non-cash stock-based compensation expense associated with certain one-time retention awards. For the six months ended June 30, 2022, Other includes a loss of $13.8 million related to the disposal of operations in Russia. </t>
    </r>
  </si>
  <si>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</si>
  <si>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</si>
  <si>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</si>
  <si>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</si>
  <si>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</si>
  <si>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</si>
  <si>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Acquisition related costs and efficiency initiatives</t>
    </r>
    <r>
      <rPr>
        <vertAlign val="superscript"/>
        <sz val="11"/>
        <color theme="1"/>
        <rFont val="Arial"/>
        <family val="2"/>
      </rPr>
      <t>(2)</t>
    </r>
  </si>
  <si>
    <r>
      <t>Cost saving initiatives</t>
    </r>
    <r>
      <rPr>
        <vertAlign val="superscript"/>
        <sz val="11"/>
        <color theme="1"/>
        <rFont val="Arial"/>
        <family val="2"/>
      </rPr>
      <t>(3)</t>
    </r>
  </si>
  <si>
    <r>
      <rPr>
        <sz val="11"/>
        <color rgb="FF000000"/>
        <rFont val="Arial"/>
      </rPr>
      <t>CEO transition costs</t>
    </r>
    <r>
      <rPr>
        <vertAlign val="superscript"/>
        <sz val="11"/>
        <color rgb="FF000000"/>
        <rFont val="Arial"/>
      </rPr>
      <t>(4)</t>
    </r>
  </si>
  <si>
    <r>
      <rPr>
        <sz val="11"/>
        <color rgb="FF000000"/>
        <rFont val="Arial"/>
      </rPr>
      <t>Other, including foreign currency movements</t>
    </r>
    <r>
      <rPr>
        <vertAlign val="superscript"/>
        <sz val="11"/>
        <color rgb="FF000000"/>
        <rFont val="Arial"/>
      </rPr>
      <t>(5)</t>
    </r>
  </si>
  <si>
    <r>
      <rPr>
        <vertAlign val="superscript"/>
        <sz val="9"/>
        <color rgb="FF000000"/>
        <rFont val="Arial"/>
      </rPr>
      <t>(1)</t>
    </r>
    <r>
      <rPr>
        <sz val="9"/>
        <color rgb="FF000000"/>
        <rFont val="Arial"/>
      </rPr>
      <t xml:space="preserve"> Integration and other costs related to merger reflects the non-cash amortization expense of certain merger related broker retention awards that will be amortized through 2026, and the non-cash amortization expense of merger related deferred rent and tenant incentives which will be amortized through 2028.</t>
    </r>
  </si>
  <si>
    <r>
      <rPr>
        <vertAlign val="superscript"/>
        <sz val="9"/>
        <color rgb="FF000000"/>
        <rFont val="Arial"/>
      </rPr>
      <t>(2)</t>
    </r>
    <r>
      <rPr>
        <sz val="9"/>
        <color rgb="FF000000"/>
        <rFont val="Arial"/>
      </rPr>
      <t xml:space="preserve"> Includes internal and external consulting costs incurred to implement certain distinct operating efficiency initiatives which include significant company-wide changes to realign our organization to allow the Company to be a more agile partner to its clients, and vary in frequency, amount and occurrence based on factors specific to each initiative. In addition, this includes certain direct costs incurred in connection with acquiring businesses.</t>
    </r>
  </si>
  <si>
    <r>
      <rPr>
        <vertAlign val="superscript"/>
        <sz val="9"/>
        <color rgb="FF000000"/>
        <rFont val="Arial"/>
      </rPr>
      <t>(3)</t>
    </r>
    <r>
      <rPr>
        <sz val="9"/>
        <color rgb="FF000000"/>
        <rFont val="Arial"/>
      </rPr>
      <t xml:space="preserve"> Cost savings initiatives primarily reflects severance and other one-time employment-related separation costs actioned in 2023 to reduce headcount across select roles to help optimize our workforce given the current macroeconomic conditions and operating environment, as well as property lease rationalizations.</t>
    </r>
  </si>
  <si>
    <r>
      <rPr>
        <vertAlign val="superscript"/>
        <sz val="9"/>
        <color rgb="FF000000"/>
        <rFont val="Arial"/>
      </rPr>
      <t>(4)</t>
    </r>
    <r>
      <rPr>
        <sz val="9"/>
        <color rgb="FF000000"/>
        <rFont val="Arial"/>
      </rPr>
      <t xml:space="preserve"> CEO transition costs reflect accelerated stock-based compensation expense associated with stock awards granted to John Forrester, the Company’s former Chief Executive Officer who stepped down from that position as of June 30, 2023, but remains employed by the Company as a Strategic Advisor. The requisite service period under the applicable award agreements will be satisfied upon Mr. Forrester’s planned retirement from the Company on December 31, 2023. We believe the accelerated expense for these stock awards is similar in nature to one-time severance benefits and is not a normal, recurring operating expense necessary to operate the business.</t>
    </r>
  </si>
  <si>
    <r>
      <rPr>
        <vertAlign val="superscript"/>
        <sz val="9"/>
        <color rgb="FF000000"/>
        <rFont val="Arial"/>
      </rPr>
      <t>(5)</t>
    </r>
    <r>
      <rPr>
        <sz val="9"/>
        <color rgb="FF000000"/>
        <rFont val="Arial"/>
      </rPr>
      <t xml:space="preserve"> For the three and six months ended June 30, 2023, Other primarily reflects the additional non-cash servicing liability fee of $11.3 million accrued in connection with the A/R Securitization amendment, which will be amortized through June 2026, non-cash stock-based compensation expense associated with certain one-time retention awards, and the effects of movements in foreign currency. For the six months ended June 30, 2022, Other includes a loss of $13.8 million related to the disposal of operations in Russia. </t>
    </r>
  </si>
  <si>
    <t>December 31, 2021</t>
  </si>
  <si>
    <t>Merger and acquisition-related depreciation and amortization</t>
  </si>
  <si>
    <t>Unrealized loss on investments, net</t>
  </si>
  <si>
    <r>
      <t>Financing and other facility fees</t>
    </r>
    <r>
      <rPr>
        <vertAlign val="superscript"/>
        <sz val="11"/>
        <color theme="1"/>
        <rFont val="Arial"/>
        <family val="2"/>
      </rPr>
      <t>(1)</t>
    </r>
  </si>
  <si>
    <t>Integration and other costs related to merger</t>
  </si>
  <si>
    <t>Acquisition related costs and efficiency initiatives</t>
  </si>
  <si>
    <t>Cost savings initiatives</t>
  </si>
  <si>
    <t>CEO transition costs</t>
  </si>
  <si>
    <t>Other</t>
  </si>
  <si>
    <r>
      <rPr>
        <sz val="11"/>
        <color rgb="FF000000"/>
        <rFont val="Arial"/>
      </rPr>
      <t>Income tax adjustments</t>
    </r>
    <r>
      <rPr>
        <vertAlign val="superscript"/>
        <sz val="11"/>
        <color rgb="FF000000"/>
        <rFont val="Arial"/>
      </rPr>
      <t>(2)</t>
    </r>
  </si>
  <si>
    <t>Adjusted Effective Tax Rate</t>
  </si>
  <si>
    <r>
      <rPr>
        <vertAlign val="superscript"/>
        <sz val="9"/>
        <color rgb="FF000000"/>
        <rFont val="Arial"/>
      </rPr>
      <t xml:space="preserve">(1) </t>
    </r>
    <r>
      <rPr>
        <sz val="9"/>
        <color rgb="FF000000"/>
        <rFont val="Arial"/>
      </rPr>
      <t>Financing and other facility fees reflects costs related to the refinancing of a portion of the borrowings under our 2018 Credit Agreement in January 2023, including a loss on debt extinguishment of $16.9 million, consisting of unamortized deferred financing costs and certain new transaction costs paid to creditors, as well as $4.7 million of new transaction costs expensed directly in the first quarter of 2023.</t>
    </r>
  </si>
  <si>
    <r>
      <rPr>
        <vertAlign val="superscript"/>
        <sz val="9"/>
        <color rgb="FF000000"/>
        <rFont val="Arial"/>
      </rPr>
      <t xml:space="preserve">(2) </t>
    </r>
    <r>
      <rPr>
        <sz val="9"/>
        <color rgb="FF000000"/>
        <rFont val="Arial"/>
      </rPr>
      <t>Reflective of management's estimation of an adjusted effective tax rate (adjusted for certain items) of 28% for the three and six months ended June 30, 2023 and 27% for the three and six months ended June 30, 2022.</t>
    </r>
  </si>
  <si>
    <t>($ in millions, except per share data)</t>
  </si>
  <si>
    <t>6/30/202</t>
  </si>
  <si>
    <t>Weighted average shares outstanding, basic</t>
  </si>
  <si>
    <r>
      <t>Weighted average shares outstanding, diluted</t>
    </r>
    <r>
      <rPr>
        <vertAlign val="superscript"/>
        <sz val="11"/>
        <color theme="1"/>
        <rFont val="Arial"/>
        <family val="2"/>
      </rPr>
      <t>(1)</t>
    </r>
  </si>
  <si>
    <r>
      <rPr>
        <vertAlign val="superscript"/>
        <sz val="9"/>
        <color rgb="FF000000"/>
        <rFont val="Arial"/>
      </rPr>
      <t>(1)</t>
    </r>
    <r>
      <rPr>
        <sz val="9"/>
        <color rgb="FF000000"/>
        <rFont val="Arial"/>
      </rPr>
      <t xml:space="preserve"> Weighted average shares outstanding, diluted is calculated by taking basic weighted average shares outstanding and adding dilutive shares of 0.0 million and 0.5 million for the three and six months ended June 30, 2023, respectively, and dilutive shares of 2.4 million and 3.5 million for the three and six months ended June 30, 2022, respectively.</t>
    </r>
  </si>
  <si>
    <t>Operating income</t>
  </si>
  <si>
    <t>Unrealized foreign exchange gain</t>
  </si>
  <si>
    <t>Reconciliation of Net income (loss) to Adjusted net income</t>
  </si>
  <si>
    <t>Adjusted net income</t>
  </si>
  <si>
    <t>Adjusted earnings per share</t>
  </si>
  <si>
    <t>Adjusted earnings per share, basic</t>
  </si>
  <si>
    <t>Adjusted earnings per share,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</si>
</sst>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_([$$-409]* #,##0.00_);_([$$-409]* \(#,##0.00\);_([$$-409]* &quot;-&quot;??_);_(@_)"/>
  </numFmts>
  <fonts count="3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
      <sz val="9"/>
      <color rgb="FFFF0000"/>
      <name val="Arial"/>
      <family val="2"/>
    </font>
    <font>
      <sz val="11"/>
      <color rgb="FFFF0000"/>
      <name val="Arial"/>
      <family val="2"/>
    </font>
    <font>
      <b/>
      <u/>
      <sz val="9"/>
      <name val="Arial"/>
      <family val="2"/>
    </font>
    <font>
      <sz val="9"/>
      <name val="Arial"/>
      <family val="2"/>
    </font>
    <font>
      <sz val="11"/>
      <color rgb="FF000000"/>
      <name val="Arial"/>
    </font>
    <font>
      <vertAlign val="superscript"/>
      <sz val="11"/>
      <color rgb="FF000000"/>
      <name val="Arial"/>
    </font>
    <font>
      <vertAlign val="superscript"/>
      <sz val="9"/>
      <color rgb="FF000000"/>
      <name val="Arial"/>
    </font>
    <font>
      <sz val="9"/>
      <color rgb="FF000000"/>
      <name val="Arial"/>
    </font>
    <font>
      <sz val="11"/>
      <color theme="1"/>
      <name val="Arial"/>
    </font>
    <font>
      <u/>
      <sz val="11"/>
      <color rgb="FF000000"/>
      <name val="Arial"/>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32">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44" fontId="1" fillId="0" borderId="0" applyFont="0" applyFill="0" applyBorder="0" applyAlignment="0" applyProtection="0"/>
    <xf numFmtId="42" fontId="14" fillId="0" borderId="0" applyFont="0" applyFill="0" applyBorder="0" applyAlignment="0" applyProtection="0"/>
    <xf numFmtId="43" fontId="1" fillId="0" borderId="0" applyFont="0" applyFill="0" applyBorder="0" applyAlignment="0" applyProtection="0"/>
    <xf numFmtId="41" fontId="14" fillId="0" borderId="0" applyFont="0" applyFill="0" applyBorder="0" applyAlignment="0" applyProtection="0"/>
  </cellStyleXfs>
  <cellXfs count="394">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5"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2" fillId="0" borderId="8" xfId="0" applyFont="1" applyBorder="1"/>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6"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7" fillId="2" borderId="0" xfId="0" applyFont="1" applyFill="1" applyAlignment="1">
      <alignment vertical="top" wrapText="1"/>
    </xf>
    <xf numFmtId="0" fontId="16" fillId="2" borderId="0" xfId="0" applyFont="1" applyFill="1"/>
    <xf numFmtId="0" fontId="17" fillId="0" borderId="0" xfId="0" applyFont="1"/>
    <xf numFmtId="0" fontId="17"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0" fillId="2" borderId="0" xfId="0" applyFont="1" applyFill="1"/>
    <xf numFmtId="9" fontId="6" fillId="0" borderId="12" xfId="3" applyFont="1" applyFill="1" applyBorder="1"/>
    <xf numFmtId="172" fontId="21" fillId="2" borderId="12" xfId="4" applyNumberFormat="1" applyFont="1" applyFill="1" applyBorder="1"/>
    <xf numFmtId="172" fontId="21"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1" fillId="2" borderId="0" xfId="4" applyNumberFormat="1" applyFont="1" applyFill="1"/>
    <xf numFmtId="172" fontId="21" fillId="2" borderId="3" xfId="4" applyNumberFormat="1" applyFont="1" applyFill="1" applyBorder="1"/>
    <xf numFmtId="9" fontId="6" fillId="0" borderId="3" xfId="3" applyFont="1" applyFill="1" applyBorder="1" applyAlignment="1">
      <alignment horizontal="right"/>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44" fontId="22" fillId="2" borderId="0" xfId="2" applyFont="1" applyFill="1" applyBorder="1"/>
    <xf numFmtId="9" fontId="5" fillId="0" borderId="13" xfId="3" applyFont="1" applyFill="1" applyBorder="1" applyAlignment="1">
      <alignment horizontal="right"/>
    </xf>
    <xf numFmtId="164" fontId="2" fillId="0" borderId="10" xfId="1" applyNumberFormat="1" applyFont="1" applyFill="1" applyBorder="1"/>
    <xf numFmtId="164" fontId="2" fillId="0" borderId="0" xfId="1" applyNumberFormat="1" applyFont="1" applyFill="1" applyBorder="1"/>
    <xf numFmtId="0" fontId="0" fillId="0" borderId="3" xfId="0" applyBorder="1" applyAlignment="1">
      <alignment vertical="center" wrapText="1"/>
    </xf>
    <xf numFmtId="0" fontId="6" fillId="2" borderId="16" xfId="1" applyNumberFormat="1" applyFont="1" applyFill="1" applyBorder="1" applyAlignment="1">
      <alignment horizontal="left"/>
    </xf>
    <xf numFmtId="164" fontId="2" fillId="2" borderId="8" xfId="1" applyNumberFormat="1" applyFont="1" applyFill="1" applyBorder="1"/>
    <xf numFmtId="165" fontId="6" fillId="0" borderId="11" xfId="0" applyNumberFormat="1" applyFont="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9" fontId="21" fillId="0" borderId="12" xfId="4" applyNumberFormat="1" applyFont="1" applyBorder="1"/>
    <xf numFmtId="164" fontId="2" fillId="2" borderId="0" xfId="1" applyNumberFormat="1" applyFont="1" applyFill="1" applyBorder="1"/>
    <xf numFmtId="168" fontId="2" fillId="0" borderId="16" xfId="2" applyNumberFormat="1" applyFont="1" applyFill="1" applyBorder="1" applyAlignment="1"/>
    <xf numFmtId="168" fontId="2" fillId="0" borderId="0" xfId="2" applyNumberFormat="1" applyFont="1" applyFill="1" applyBorder="1" applyAlignment="1"/>
    <xf numFmtId="15" fontId="6" fillId="0" borderId="13" xfId="0" applyNumberFormat="1" applyFont="1" applyBorder="1" applyAlignment="1">
      <alignment horizontal="center" vertical="center" wrapText="1"/>
    </xf>
    <xf numFmtId="15" fontId="6" fillId="0" borderId="1" xfId="0" quotePrefix="1" applyNumberFormat="1" applyFont="1" applyBorder="1" applyAlignment="1">
      <alignment horizontal="center" wrapText="1"/>
    </xf>
    <xf numFmtId="15" fontId="6" fillId="0" borderId="4" xfId="0" quotePrefix="1" applyNumberFormat="1" applyFont="1" applyBorder="1" applyAlignment="1">
      <alignment horizontal="center" wrapText="1"/>
    </xf>
    <xf numFmtId="0" fontId="2" fillId="2" borderId="0" xfId="0" applyFont="1" applyFill="1" applyAlignment="1">
      <alignment horizontal="left" wrapText="1" indent="1"/>
    </xf>
    <xf numFmtId="9" fontId="5" fillId="0" borderId="8" xfId="3" applyFont="1" applyFill="1" applyBorder="1" applyAlignment="1">
      <alignment horizontal="right"/>
    </xf>
    <xf numFmtId="9" fontId="2" fillId="0" borderId="13" xfId="3" applyFont="1" applyFill="1" applyBorder="1" applyAlignment="1">
      <alignment horizontal="right"/>
    </xf>
    <xf numFmtId="9" fontId="3" fillId="0" borderId="13" xfId="3" applyFont="1" applyFill="1" applyBorder="1" applyAlignment="1">
      <alignment horizontal="right"/>
    </xf>
    <xf numFmtId="9" fontId="5" fillId="0" borderId="4" xfId="3" applyFont="1" applyFill="1" applyBorder="1" applyAlignment="1">
      <alignment horizontal="right"/>
    </xf>
    <xf numFmtId="9" fontId="6" fillId="0" borderId="4" xfId="3" applyFont="1" applyFill="1" applyBorder="1" applyAlignment="1">
      <alignment horizontal="right"/>
    </xf>
    <xf numFmtId="0" fontId="23" fillId="2" borderId="0" xfId="0" applyFont="1" applyFill="1"/>
    <xf numFmtId="0" fontId="24" fillId="2" borderId="0" xfId="0" applyFont="1" applyFill="1"/>
    <xf numFmtId="0" fontId="26" fillId="2" borderId="0" xfId="0" applyFont="1" applyFill="1" applyAlignment="1">
      <alignment horizontal="left"/>
    </xf>
    <xf numFmtId="0" fontId="26" fillId="0" borderId="0" xfId="0" applyFont="1" applyAlignment="1">
      <alignment horizontal="left" vertical="top" wrapText="1"/>
    </xf>
    <xf numFmtId="9" fontId="26" fillId="2" borderId="0" xfId="3" applyFont="1" applyFill="1" applyBorder="1"/>
    <xf numFmtId="0" fontId="26" fillId="0" borderId="0" xfId="0" applyFont="1"/>
    <xf numFmtId="9" fontId="5" fillId="2" borderId="0" xfId="3" applyFont="1" applyFill="1" applyBorder="1"/>
    <xf numFmtId="0" fontId="25" fillId="0" borderId="0" xfId="0" applyFont="1"/>
    <xf numFmtId="0" fontId="17" fillId="0" borderId="0" xfId="0" applyFont="1" applyAlignment="1">
      <alignment horizontal="left" vertical="center" wrapText="1"/>
    </xf>
    <xf numFmtId="0" fontId="2" fillId="2" borderId="0" xfId="0" applyFont="1" applyFill="1" applyAlignment="1">
      <alignment horizontal="left" vertical="center"/>
    </xf>
    <xf numFmtId="0" fontId="26" fillId="0" borderId="0" xfId="0" applyFont="1" applyAlignment="1">
      <alignment horizontal="left" vertical="center" wrapText="1"/>
    </xf>
    <xf numFmtId="165" fontId="5" fillId="0" borderId="11" xfId="0" applyNumberFormat="1" applyFont="1" applyBorder="1" applyAlignment="1">
      <alignment horizontal="right"/>
    </xf>
    <xf numFmtId="165" fontId="5" fillId="0" borderId="9" xfId="0" applyNumberFormat="1" applyFont="1" applyBorder="1" applyAlignment="1">
      <alignment horizontal="right"/>
    </xf>
    <xf numFmtId="15" fontId="6" fillId="0" borderId="14" xfId="0" applyNumberFormat="1" applyFont="1" applyBorder="1" applyAlignment="1">
      <alignment horizontal="center" vertical="center" wrapText="1"/>
    </xf>
    <xf numFmtId="9" fontId="2" fillId="3" borderId="3" xfId="3" applyFont="1" applyFill="1" applyBorder="1"/>
    <xf numFmtId="0" fontId="3" fillId="2" borderId="25" xfId="0" applyFont="1" applyFill="1" applyBorder="1" applyAlignment="1">
      <alignment horizontal="center" wrapText="1"/>
    </xf>
    <xf numFmtId="166" fontId="7" fillId="6" borderId="21" xfId="1" quotePrefix="1" applyNumberFormat="1" applyFont="1" applyFill="1" applyBorder="1" applyAlignment="1">
      <alignment horizontal="center"/>
    </xf>
    <xf numFmtId="0" fontId="3" fillId="0" borderId="20" xfId="0" applyFont="1" applyBorder="1" applyAlignment="1">
      <alignment horizontal="center"/>
    </xf>
    <xf numFmtId="166" fontId="7" fillId="6" borderId="24" xfId="1" quotePrefix="1" applyNumberFormat="1" applyFont="1" applyFill="1" applyBorder="1" applyAlignment="1">
      <alignment horizontal="center"/>
    </xf>
    <xf numFmtId="15" fontId="6" fillId="0" borderId="20" xfId="0" applyNumberFormat="1" applyFont="1" applyBorder="1" applyAlignment="1">
      <alignment horizontal="center" vertical="center" wrapText="1"/>
    </xf>
    <xf numFmtId="15" fontId="6" fillId="0" borderId="28" xfId="0" applyNumberFormat="1" applyFont="1" applyBorder="1" applyAlignment="1">
      <alignment horizontal="center" vertical="center" wrapText="1"/>
    </xf>
    <xf numFmtId="8" fontId="3" fillId="2" borderId="11" xfId="2" applyNumberFormat="1" applyFont="1" applyFill="1" applyBorder="1"/>
    <xf numFmtId="8" fontId="3" fillId="2" borderId="9" xfId="2" applyNumberFormat="1" applyFont="1" applyFill="1" applyBorder="1"/>
    <xf numFmtId="0" fontId="17" fillId="0" borderId="0" xfId="0" applyFont="1" applyAlignment="1">
      <alignment vertical="center" wrapText="1"/>
    </xf>
    <xf numFmtId="0" fontId="27" fillId="2" borderId="0" xfId="0" applyFont="1" applyFill="1" applyAlignment="1">
      <alignment horizontal="left" indent="2"/>
    </xf>
    <xf numFmtId="164" fontId="2" fillId="2" borderId="11" xfId="0" applyNumberFormat="1" applyFont="1" applyFill="1" applyBorder="1"/>
    <xf numFmtId="164" fontId="2" fillId="0" borderId="11" xfId="0" applyNumberFormat="1" applyFont="1" applyBorder="1"/>
    <xf numFmtId="0" fontId="27" fillId="2" borderId="11" xfId="0" applyFont="1" applyFill="1" applyBorder="1" applyAlignment="1">
      <alignment horizontal="left" indent="1"/>
    </xf>
    <xf numFmtId="173" fontId="5" fillId="2" borderId="11" xfId="2" applyNumberFormat="1" applyFont="1" applyFill="1" applyBorder="1" applyAlignment="1">
      <alignment horizontal="right"/>
    </xf>
    <xf numFmtId="165" fontId="5" fillId="2" borderId="29" xfId="0" applyNumberFormat="1" applyFont="1" applyFill="1" applyBorder="1" applyAlignment="1">
      <alignment horizontal="center"/>
    </xf>
    <xf numFmtId="165" fontId="5" fillId="2" borderId="30" xfId="0" applyNumberFormat="1" applyFont="1" applyFill="1" applyBorder="1" applyAlignment="1">
      <alignment horizontal="center"/>
    </xf>
    <xf numFmtId="173" fontId="31" fillId="0" borderId="25" xfId="0" applyNumberFormat="1" applyFont="1" applyBorder="1"/>
    <xf numFmtId="165" fontId="5" fillId="0" borderId="25" xfId="0" applyNumberFormat="1" applyFont="1" applyBorder="1" applyAlignment="1">
      <alignment horizontal="right"/>
    </xf>
    <xf numFmtId="165" fontId="5" fillId="0" borderId="31" xfId="0" applyNumberFormat="1" applyFont="1" applyBorder="1" applyAlignment="1">
      <alignment horizontal="right"/>
    </xf>
    <xf numFmtId="0" fontId="2" fillId="2" borderId="0" xfId="0" applyFont="1" applyFill="1" applyAlignment="1">
      <alignment horizontal="left" wrapText="1"/>
    </xf>
    <xf numFmtId="0" fontId="10" fillId="0" borderId="0" xfId="0" applyFont="1" applyAlignment="1">
      <alignment horizontal="left" vertical="center" wrapText="1"/>
    </xf>
    <xf numFmtId="0" fontId="32" fillId="2" borderId="0" xfId="0" applyFont="1" applyFill="1" applyAlignment="1">
      <alignment horizontal="left" vertical="center" wrapText="1"/>
    </xf>
    <xf numFmtId="0" fontId="11" fillId="2" borderId="0" xfId="0" applyFont="1" applyFill="1" applyAlignment="1">
      <alignment horizontal="left" vertical="center"/>
    </xf>
    <xf numFmtId="0" fontId="2" fillId="2" borderId="0" xfId="0" applyFont="1" applyFill="1" applyAlignment="1">
      <alignment horizontal="left" vertical="center" wrapText="1"/>
    </xf>
    <xf numFmtId="0" fontId="27" fillId="2" borderId="0" xfId="0" applyFont="1" applyFill="1" applyAlignment="1">
      <alignment vertical="center" wrapText="1"/>
    </xf>
    <xf numFmtId="0" fontId="2" fillId="2" borderId="0" xfId="0" applyFont="1" applyFill="1" applyAlignment="1">
      <alignment vertical="center" wrapText="1"/>
    </xf>
    <xf numFmtId="0" fontId="27" fillId="2" borderId="0" xfId="0" applyFont="1" applyFill="1" applyAlignment="1">
      <alignment horizontal="left" vertical="center" wrapText="1"/>
    </xf>
    <xf numFmtId="0" fontId="27" fillId="0" borderId="0" xfId="0" applyFont="1" applyAlignment="1">
      <alignment horizontal="left" vertical="center" wrapText="1"/>
    </xf>
    <xf numFmtId="0" fontId="27" fillId="2" borderId="0" xfId="0" applyFont="1" applyFill="1" applyAlignment="1">
      <alignment horizontal="left" vertical="top" wrapText="1"/>
    </xf>
    <xf numFmtId="0" fontId="2" fillId="2" borderId="0" xfId="0" applyFont="1" applyFill="1" applyAlignment="1">
      <alignment horizontal="left" vertical="top" wrapText="1"/>
    </xf>
    <xf numFmtId="0" fontId="10" fillId="2" borderId="0" xfId="0" applyFont="1" applyFill="1" applyAlignment="1">
      <alignment horizontal="left"/>
    </xf>
    <xf numFmtId="0" fontId="19" fillId="2" borderId="0" xfId="0" applyFont="1" applyFill="1" applyAlignment="1">
      <alignment horizontal="left" vertical="top" wrapText="1"/>
    </xf>
    <xf numFmtId="0" fontId="3" fillId="0" borderId="1" xfId="0" applyFont="1" applyBorder="1" applyAlignment="1">
      <alignment horizontal="center"/>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25" fillId="0" borderId="0" xfId="0" applyFont="1" applyAlignment="1">
      <alignment horizontal="left"/>
    </xf>
    <xf numFmtId="0" fontId="30" fillId="0" borderId="0" xfId="0" applyFont="1" applyAlignment="1">
      <alignment horizontal="left" vertical="center" wrapText="1"/>
    </xf>
    <xf numFmtId="0" fontId="19" fillId="2" borderId="0" xfId="0" applyFont="1" applyFill="1" applyAlignment="1">
      <alignment horizontal="left" vertical="center" wrapText="1"/>
    </xf>
    <xf numFmtId="0" fontId="16" fillId="0" borderId="0" xfId="0" applyFont="1" applyAlignment="1">
      <alignment horizontal="left"/>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969696"/>
      <color rgb="FFE4002B"/>
      <color rgb="FF696B6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1"/>
  <sheetViews>
    <sheetView showGridLines="0" topLeftCell="A16" zoomScale="80" zoomScaleNormal="80" workbookViewId="0">
      <selection activeCell="C29" sqref="C29"/>
    </sheetView>
  </sheetViews>
  <sheetFormatPr defaultColWidth="9.28515625" defaultRowHeight="14.25" x14ac:dyDescent="0.2"/>
  <cols>
    <col min="1" max="1" width="6.5703125" style="1" customWidth="1"/>
    <col min="2" max="2" width="150.7109375" style="1" customWidth="1"/>
    <col min="3" max="3" width="35.5703125" style="1" bestFit="1" customWidth="1"/>
    <col min="4" max="16384" width="9.28515625" style="1"/>
  </cols>
  <sheetData>
    <row r="1" spans="1:3" s="211" customFormat="1" ht="15" x14ac:dyDescent="0.25">
      <c r="A1" s="249" t="s">
        <v>0</v>
      </c>
      <c r="B1" s="246"/>
      <c r="C1" s="246"/>
    </row>
    <row r="2" spans="1:3" ht="7.35" customHeight="1" x14ac:dyDescent="0.25">
      <c r="A2" s="98"/>
      <c r="B2" s="145"/>
      <c r="C2" s="145"/>
    </row>
    <row r="3" spans="1:3" ht="15" x14ac:dyDescent="0.25">
      <c r="A3" s="98" t="s">
        <v>1</v>
      </c>
      <c r="B3" s="145"/>
      <c r="C3" s="145"/>
    </row>
    <row r="4" spans="1:3" ht="95.1" customHeight="1" x14ac:dyDescent="0.2">
      <c r="A4" s="370" t="s">
        <v>2</v>
      </c>
      <c r="B4" s="370"/>
      <c r="C4" s="145"/>
    </row>
    <row r="5" spans="1:3" x14ac:dyDescent="0.2">
      <c r="A5" s="99"/>
      <c r="B5" s="143"/>
      <c r="C5" s="145"/>
    </row>
    <row r="6" spans="1:3" ht="15" x14ac:dyDescent="0.25">
      <c r="A6" s="98" t="s">
        <v>3</v>
      </c>
      <c r="B6" s="145"/>
      <c r="C6" s="145"/>
    </row>
    <row r="7" spans="1:3" x14ac:dyDescent="0.2">
      <c r="A7" s="380" t="s">
        <v>4</v>
      </c>
      <c r="B7" s="380"/>
      <c r="C7" s="145"/>
    </row>
    <row r="8" spans="1:3" x14ac:dyDescent="0.2">
      <c r="A8" s="145" t="s">
        <v>5</v>
      </c>
      <c r="B8" s="145"/>
      <c r="C8" s="145"/>
    </row>
    <row r="9" spans="1:3" x14ac:dyDescent="0.2">
      <c r="A9" s="8" t="s">
        <v>6</v>
      </c>
      <c r="B9" s="1" t="s">
        <v>7</v>
      </c>
    </row>
    <row r="10" spans="1:3" x14ac:dyDescent="0.2">
      <c r="A10" s="8" t="s">
        <v>8</v>
      </c>
      <c r="B10" s="1" t="s">
        <v>9</v>
      </c>
    </row>
    <row r="11" spans="1:3" x14ac:dyDescent="0.2">
      <c r="A11" s="8" t="s">
        <v>10</v>
      </c>
      <c r="B11" s="69" t="s">
        <v>11</v>
      </c>
    </row>
    <row r="12" spans="1:3" x14ac:dyDescent="0.2">
      <c r="A12" s="8" t="s">
        <v>12</v>
      </c>
      <c r="B12" s="1" t="s">
        <v>13</v>
      </c>
    </row>
    <row r="13" spans="1:3" x14ac:dyDescent="0.2">
      <c r="A13" s="8" t="s">
        <v>14</v>
      </c>
      <c r="B13" s="1" t="s">
        <v>15</v>
      </c>
    </row>
    <row r="14" spans="1:3" x14ac:dyDescent="0.2">
      <c r="A14" s="1" t="s">
        <v>5</v>
      </c>
    </row>
    <row r="15" spans="1:3" ht="74.099999999999994" customHeight="1" x14ac:dyDescent="0.2">
      <c r="A15" s="373" t="s">
        <v>16</v>
      </c>
      <c r="B15" s="373"/>
      <c r="C15" s="144"/>
    </row>
    <row r="17" spans="1:2" ht="47.25" customHeight="1" x14ac:dyDescent="0.2">
      <c r="A17" s="373" t="s">
        <v>17</v>
      </c>
      <c r="B17" s="373"/>
    </row>
    <row r="18" spans="1:2" x14ac:dyDescent="0.2">
      <c r="A18" s="1" t="s">
        <v>5</v>
      </c>
    </row>
    <row r="19" spans="1:2" ht="116.25" customHeight="1" x14ac:dyDescent="0.2">
      <c r="A19" s="374" t="s">
        <v>18</v>
      </c>
      <c r="B19" s="375"/>
    </row>
    <row r="21" spans="1:2" ht="86.25" customHeight="1" x14ac:dyDescent="0.2">
      <c r="A21" s="376" t="s">
        <v>19</v>
      </c>
      <c r="B21" s="373"/>
    </row>
    <row r="22" spans="1:2" x14ac:dyDescent="0.2">
      <c r="A22" s="217"/>
      <c r="B22" s="208"/>
    </row>
    <row r="23" spans="1:2" ht="103.5" customHeight="1" x14ac:dyDescent="0.2">
      <c r="A23" s="377" t="s">
        <v>20</v>
      </c>
      <c r="B23" s="370"/>
    </row>
    <row r="24" spans="1:2" x14ac:dyDescent="0.2">
      <c r="A24" s="218"/>
      <c r="B24" s="218"/>
    </row>
    <row r="25" spans="1:2" ht="48" customHeight="1" x14ac:dyDescent="0.2">
      <c r="A25" s="371" t="s">
        <v>21</v>
      </c>
      <c r="B25" s="372"/>
    </row>
    <row r="27" spans="1:2" x14ac:dyDescent="0.2">
      <c r="A27" s="378" t="s">
        <v>22</v>
      </c>
      <c r="B27" s="379"/>
    </row>
    <row r="29" spans="1:2" ht="65.25" customHeight="1" x14ac:dyDescent="0.2">
      <c r="A29" s="373" t="s">
        <v>23</v>
      </c>
      <c r="B29" s="373"/>
    </row>
    <row r="31" spans="1:2" x14ac:dyDescent="0.2">
      <c r="A31" s="369" t="s">
        <v>24</v>
      </c>
      <c r="B31" s="369"/>
    </row>
  </sheetData>
  <mergeCells count="11">
    <mergeCell ref="A31:B31"/>
    <mergeCell ref="A4:B4"/>
    <mergeCell ref="A25:B25"/>
    <mergeCell ref="A15:B15"/>
    <mergeCell ref="A17:B17"/>
    <mergeCell ref="A19:B19"/>
    <mergeCell ref="A21:B21"/>
    <mergeCell ref="A23:B23"/>
    <mergeCell ref="A27:B27"/>
    <mergeCell ref="A29:B29"/>
    <mergeCell ref="A7:B7"/>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1003"/>
  <sheetViews>
    <sheetView showGridLines="0" zoomScale="90" zoomScaleNormal="90" workbookViewId="0">
      <pane xSplit="2" ySplit="5" topLeftCell="Z6" activePane="bottomRight" state="frozen"/>
      <selection pane="topRight" activeCell="A37" sqref="A37:AH39"/>
      <selection pane="bottomLeft" activeCell="A37" sqref="A37:AH39"/>
      <selection pane="bottomRight"/>
    </sheetView>
  </sheetViews>
  <sheetFormatPr defaultColWidth="9.28515625" defaultRowHeight="14.25" outlineLevelRow="1" outlineLevelCol="1" x14ac:dyDescent="0.2"/>
  <cols>
    <col min="1" max="1" width="9.28515625" style="69"/>
    <col min="2" max="2" width="50.28515625" style="70" customWidth="1"/>
    <col min="3" max="4" width="22.5703125" style="69" hidden="1" customWidth="1" outlineLevel="1"/>
    <col min="5" max="5" width="22.5703125" style="69" hidden="1" customWidth="1" outlineLevel="1" collapsed="1"/>
    <col min="6" max="8" width="22.5703125" style="69" hidden="1" customWidth="1" outlineLevel="1"/>
    <col min="9" max="9" width="22.5703125" style="69" hidden="1" customWidth="1" outlineLevel="1" collapsed="1"/>
    <col min="10" max="10" width="22.5703125" style="69" hidden="1" customWidth="1" outlineLevel="1"/>
    <col min="11" max="11" width="22.5703125" style="69" hidden="1" customWidth="1" outlineLevel="1" collapsed="1"/>
    <col min="12" max="13" width="22.5703125" style="69" hidden="1" customWidth="1" outlineLevel="1"/>
    <col min="14" max="14" width="22.5703125" style="69" hidden="1" customWidth="1" outlineLevel="1" collapsed="1"/>
    <col min="15" max="25" width="22.5703125" style="69" hidden="1" customWidth="1" outlineLevel="1"/>
    <col min="26" max="26" width="22.5703125" style="69" customWidth="1" collapsed="1"/>
    <col min="27" max="27" width="22.5703125" style="69" customWidth="1"/>
    <col min="28" max="32" width="22.5703125" style="69" hidden="1" customWidth="1" outlineLevel="1"/>
    <col min="33" max="33" width="22.5703125" style="69" customWidth="1" collapsed="1"/>
    <col min="34" max="34" width="22.5703125" style="69" customWidth="1"/>
    <col min="35" max="16384" width="9.28515625" style="69"/>
  </cols>
  <sheetData>
    <row r="1" spans="1:34" ht="15" x14ac:dyDescent="0.25">
      <c r="A1" s="11" t="s">
        <v>290</v>
      </c>
    </row>
    <row r="2" spans="1:34" x14ac:dyDescent="0.2">
      <c r="A2" s="3" t="s">
        <v>26</v>
      </c>
    </row>
    <row r="4" spans="1:34" ht="30" x14ac:dyDescent="0.25">
      <c r="B4" s="11"/>
      <c r="C4" s="142" t="s">
        <v>71</v>
      </c>
      <c r="D4" s="149" t="s">
        <v>71</v>
      </c>
      <c r="E4" s="149" t="s">
        <v>71</v>
      </c>
      <c r="F4" s="149" t="s">
        <v>71</v>
      </c>
      <c r="G4" s="149" t="s">
        <v>70</v>
      </c>
      <c r="H4" s="149" t="s">
        <v>71</v>
      </c>
      <c r="I4" s="72" t="s">
        <v>71</v>
      </c>
      <c r="J4" s="149" t="s">
        <v>71</v>
      </c>
      <c r="K4" s="72" t="s">
        <v>71</v>
      </c>
      <c r="L4" s="72" t="s">
        <v>70</v>
      </c>
      <c r="M4" s="72" t="s">
        <v>71</v>
      </c>
      <c r="N4" s="72" t="s">
        <v>71</v>
      </c>
      <c r="O4" s="72" t="s">
        <v>71</v>
      </c>
      <c r="P4" s="72" t="s">
        <v>71</v>
      </c>
      <c r="Q4" s="72" t="s">
        <v>70</v>
      </c>
      <c r="R4" s="72" t="s">
        <v>71</v>
      </c>
      <c r="S4" s="72" t="s">
        <v>71</v>
      </c>
      <c r="T4" s="72" t="s">
        <v>72</v>
      </c>
      <c r="U4" s="72" t="s">
        <v>71</v>
      </c>
      <c r="V4" s="72" t="s">
        <v>73</v>
      </c>
      <c r="W4" s="72" t="s">
        <v>71</v>
      </c>
      <c r="X4" s="72" t="s">
        <v>70</v>
      </c>
      <c r="Y4" s="72" t="s">
        <v>71</v>
      </c>
      <c r="Z4" s="257" t="s">
        <v>71</v>
      </c>
      <c r="AA4" s="257" t="s">
        <v>72</v>
      </c>
      <c r="AB4" s="72" t="s">
        <v>71</v>
      </c>
      <c r="AC4" s="72" t="s">
        <v>73</v>
      </c>
      <c r="AD4" s="72" t="s">
        <v>71</v>
      </c>
      <c r="AE4" s="72" t="s">
        <v>70</v>
      </c>
      <c r="AF4" s="72" t="s">
        <v>71</v>
      </c>
      <c r="AG4" s="257" t="s">
        <v>71</v>
      </c>
      <c r="AH4" s="257" t="s">
        <v>72</v>
      </c>
    </row>
    <row r="5" spans="1:34" ht="15" x14ac:dyDescent="0.25">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137">
        <v>44469</v>
      </c>
      <c r="W5" s="328" t="s">
        <v>270</v>
      </c>
      <c r="X5" s="327" t="s">
        <v>270</v>
      </c>
      <c r="Y5" s="327">
        <v>44651</v>
      </c>
      <c r="Z5" s="258">
        <v>44742</v>
      </c>
      <c r="AA5" s="258">
        <v>44742</v>
      </c>
      <c r="AB5" s="73">
        <v>44834</v>
      </c>
      <c r="AC5" s="73">
        <v>44834</v>
      </c>
      <c r="AD5" s="73">
        <v>44926</v>
      </c>
      <c r="AE5" s="73">
        <v>44926</v>
      </c>
      <c r="AF5" s="73">
        <v>45016</v>
      </c>
      <c r="AG5" s="258">
        <v>45107</v>
      </c>
      <c r="AH5" s="258">
        <v>45107</v>
      </c>
    </row>
    <row r="6" spans="1:34" ht="8.1" customHeight="1" x14ac:dyDescent="0.2">
      <c r="A6" s="2"/>
      <c r="B6" s="3"/>
      <c r="C6" s="38"/>
      <c r="D6" s="38"/>
      <c r="E6" s="38"/>
      <c r="F6" s="38"/>
      <c r="G6" s="26"/>
      <c r="H6" s="38"/>
      <c r="I6" s="38"/>
      <c r="J6" s="38"/>
      <c r="K6" s="38"/>
      <c r="L6" s="38"/>
      <c r="M6" s="38"/>
      <c r="N6" s="38"/>
      <c r="O6" s="38"/>
      <c r="P6" s="233"/>
      <c r="Q6" s="233"/>
      <c r="R6" s="38"/>
      <c r="S6" s="38"/>
      <c r="T6" s="38"/>
      <c r="U6" s="38"/>
      <c r="V6" s="38"/>
      <c r="W6" s="38"/>
      <c r="X6" s="38"/>
      <c r="Y6" s="38"/>
      <c r="Z6" s="38"/>
      <c r="AA6" s="38"/>
      <c r="AB6" s="38"/>
      <c r="AC6" s="38"/>
      <c r="AD6" s="38"/>
      <c r="AE6" s="38"/>
      <c r="AF6" s="38"/>
      <c r="AG6" s="38"/>
      <c r="AH6" s="38"/>
    </row>
    <row r="7" spans="1:34" ht="16.149999999999999" customHeight="1" x14ac:dyDescent="0.2">
      <c r="A7" s="3" t="s">
        <v>87</v>
      </c>
      <c r="B7" s="3"/>
      <c r="C7" s="77">
        <v>-92.9</v>
      </c>
      <c r="D7" s="77">
        <v>-33.5</v>
      </c>
      <c r="E7" s="77">
        <v>-41.4</v>
      </c>
      <c r="F7" s="77">
        <v>-18</v>
      </c>
      <c r="G7" s="27">
        <v>-185.8</v>
      </c>
      <c r="H7" s="77">
        <v>-20.9</v>
      </c>
      <c r="I7" s="77">
        <v>6.3</v>
      </c>
      <c r="J7" s="77">
        <v>11.7</v>
      </c>
      <c r="K7" s="77">
        <v>3.1</v>
      </c>
      <c r="L7" s="77">
        <v>0.2</v>
      </c>
      <c r="M7" s="77">
        <v>-55.1</v>
      </c>
      <c r="N7" s="77">
        <v>-100.8</v>
      </c>
      <c r="O7" s="77">
        <v>-37.299999999999997</v>
      </c>
      <c r="P7" s="234">
        <v>-27.3</v>
      </c>
      <c r="Q7" s="234">
        <v>-220.5</v>
      </c>
      <c r="R7" s="77">
        <v>-17.2</v>
      </c>
      <c r="S7" s="77">
        <v>52.7</v>
      </c>
      <c r="T7" s="77">
        <v>35.5</v>
      </c>
      <c r="U7" s="77">
        <v>68.7</v>
      </c>
      <c r="V7" s="77">
        <v>104.2</v>
      </c>
      <c r="W7" s="77">
        <v>145.80000000000001</v>
      </c>
      <c r="X7" s="77">
        <v>250</v>
      </c>
      <c r="Y7" s="77">
        <v>45.5</v>
      </c>
      <c r="Z7" s="77">
        <v>97.2</v>
      </c>
      <c r="AA7" s="77">
        <v>142.69999999999999</v>
      </c>
      <c r="AB7" s="77">
        <v>23.9</v>
      </c>
      <c r="AC7" s="77">
        <v>166.6</v>
      </c>
      <c r="AD7" s="77">
        <v>29.8</v>
      </c>
      <c r="AE7" s="77">
        <v>196.4</v>
      </c>
      <c r="AF7" s="77">
        <v>-76.400000000000006</v>
      </c>
      <c r="AG7" s="77">
        <v>5.0999999999999996</v>
      </c>
      <c r="AH7" s="77">
        <v>-71.3</v>
      </c>
    </row>
    <row r="8" spans="1:34" ht="16.149999999999999" customHeight="1" x14ac:dyDescent="0.2">
      <c r="A8" s="3" t="s">
        <v>240</v>
      </c>
      <c r="B8" s="3"/>
      <c r="C8" s="38"/>
      <c r="D8" s="38"/>
      <c r="E8" s="38"/>
      <c r="F8" s="38"/>
      <c r="G8" s="27"/>
      <c r="H8" s="38"/>
      <c r="I8" s="38"/>
      <c r="J8" s="38"/>
      <c r="K8" s="38"/>
      <c r="L8" s="38"/>
      <c r="M8" s="38"/>
      <c r="N8" s="38"/>
      <c r="O8" s="38"/>
      <c r="P8" s="38"/>
      <c r="Q8" s="38"/>
      <c r="R8" s="38"/>
      <c r="S8" s="38"/>
      <c r="T8" s="38"/>
      <c r="U8" s="38"/>
      <c r="V8" s="38"/>
      <c r="W8" s="38"/>
      <c r="X8" s="38"/>
      <c r="Y8" s="38"/>
      <c r="Z8" s="38"/>
      <c r="AA8" s="38"/>
      <c r="AB8" s="38"/>
      <c r="AC8" s="38"/>
      <c r="AD8" s="38"/>
      <c r="AE8" s="38"/>
      <c r="AF8" s="38"/>
      <c r="AG8" s="38"/>
      <c r="AH8" s="38"/>
    </row>
    <row r="9" spans="1:34" ht="16.149999999999999" customHeight="1" x14ac:dyDescent="0.2">
      <c r="A9" s="25" t="s">
        <v>271</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41.4</v>
      </c>
      <c r="U9" s="78">
        <v>20.5</v>
      </c>
      <c r="V9" s="78">
        <v>61.9</v>
      </c>
      <c r="W9" s="78">
        <v>21.1</v>
      </c>
      <c r="X9" s="78">
        <v>83</v>
      </c>
      <c r="Y9" s="78">
        <v>19.3</v>
      </c>
      <c r="Z9" s="78">
        <v>18.7</v>
      </c>
      <c r="AA9" s="78">
        <v>38</v>
      </c>
      <c r="AB9" s="78">
        <v>17.5</v>
      </c>
      <c r="AC9" s="78">
        <v>55.5</v>
      </c>
      <c r="AD9" s="78">
        <v>17.7</v>
      </c>
      <c r="AE9" s="78">
        <v>73.2</v>
      </c>
      <c r="AF9" s="78">
        <v>18.100000000000001</v>
      </c>
      <c r="AG9" s="78">
        <v>17.7</v>
      </c>
      <c r="AH9" s="78">
        <v>35.799999999999997</v>
      </c>
    </row>
    <row r="10" spans="1:34" ht="16.149999999999999" customHeight="1" x14ac:dyDescent="0.2">
      <c r="A10" s="147" t="s">
        <v>272</v>
      </c>
      <c r="C10" s="122">
        <v>0</v>
      </c>
      <c r="D10" s="122">
        <v>0</v>
      </c>
      <c r="E10" s="122">
        <v>0</v>
      </c>
      <c r="F10" s="122">
        <v>0</v>
      </c>
      <c r="G10" s="244">
        <v>0</v>
      </c>
      <c r="H10" s="122">
        <v>0</v>
      </c>
      <c r="I10" s="122">
        <v>0</v>
      </c>
      <c r="J10" s="122">
        <v>0</v>
      </c>
      <c r="K10" s="122">
        <v>0</v>
      </c>
      <c r="L10" s="122">
        <v>0</v>
      </c>
      <c r="M10" s="122">
        <v>0</v>
      </c>
      <c r="N10" s="122">
        <v>0</v>
      </c>
      <c r="O10" s="122">
        <v>0</v>
      </c>
      <c r="P10" s="122">
        <v>0</v>
      </c>
      <c r="Q10" s="122">
        <v>0</v>
      </c>
      <c r="R10" s="122">
        <v>0</v>
      </c>
      <c r="S10" s="122">
        <v>-6.1</v>
      </c>
      <c r="T10" s="122">
        <v>-6.1</v>
      </c>
      <c r="U10" s="122">
        <v>-1.2</v>
      </c>
      <c r="V10" s="122">
        <v>-7.3</v>
      </c>
      <c r="W10" s="122">
        <v>17.7</v>
      </c>
      <c r="X10" s="122">
        <v>10.4</v>
      </c>
      <c r="Y10" s="122">
        <v>21.5</v>
      </c>
      <c r="Z10" s="122">
        <v>27.3</v>
      </c>
      <c r="AA10" s="122">
        <v>48.8</v>
      </c>
      <c r="AB10" s="122">
        <v>33.5</v>
      </c>
      <c r="AC10" s="122">
        <v>82.3</v>
      </c>
      <c r="AD10" s="122">
        <v>1.9</v>
      </c>
      <c r="AE10" s="122">
        <v>84.2</v>
      </c>
      <c r="AF10" s="122">
        <v>10.7</v>
      </c>
      <c r="AG10" s="122">
        <v>8.1999999999999993</v>
      </c>
      <c r="AH10" s="122">
        <v>18.899999999999999</v>
      </c>
    </row>
    <row r="11" spans="1:34" ht="16.149999999999999" customHeight="1" x14ac:dyDescent="0.2">
      <c r="A11" s="25" t="s">
        <v>273</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X11" s="78">
        <v>0</v>
      </c>
      <c r="Y11" s="78">
        <v>0</v>
      </c>
      <c r="Z11" s="78">
        <v>0</v>
      </c>
      <c r="AA11" s="78">
        <v>0</v>
      </c>
      <c r="AB11" s="78">
        <v>0</v>
      </c>
      <c r="AC11" s="78">
        <v>0</v>
      </c>
      <c r="AD11" s="78">
        <v>0</v>
      </c>
      <c r="AE11" s="78">
        <v>0</v>
      </c>
      <c r="AF11" s="78">
        <v>21.6</v>
      </c>
      <c r="AG11" s="78">
        <v>0</v>
      </c>
      <c r="AH11" s="78">
        <v>21.6</v>
      </c>
    </row>
    <row r="12" spans="1:34" ht="16.149999999999999" customHeight="1" x14ac:dyDescent="0.2">
      <c r="A12" s="25" t="s">
        <v>274</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21.8</v>
      </c>
      <c r="U12" s="78">
        <v>4.8</v>
      </c>
      <c r="V12" s="78">
        <v>26.6</v>
      </c>
      <c r="W12" s="78">
        <v>5.8</v>
      </c>
      <c r="X12" s="78">
        <v>32.4</v>
      </c>
      <c r="Y12" s="78">
        <v>3.6</v>
      </c>
      <c r="Z12" s="78">
        <v>4.3</v>
      </c>
      <c r="AA12" s="78">
        <v>7.9</v>
      </c>
      <c r="AB12" s="78">
        <v>3.3</v>
      </c>
      <c r="AC12" s="78">
        <v>11.1</v>
      </c>
      <c r="AD12" s="78">
        <v>2.8</v>
      </c>
      <c r="AE12" s="78">
        <v>14</v>
      </c>
      <c r="AF12" s="78">
        <v>2.4</v>
      </c>
      <c r="AG12" s="78">
        <v>2</v>
      </c>
      <c r="AH12" s="78">
        <v>4.4000000000000004</v>
      </c>
    </row>
    <row r="13" spans="1:34" ht="16.149999999999999" customHeight="1" x14ac:dyDescent="0.2">
      <c r="A13" s="25" t="s">
        <v>243</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3.1</v>
      </c>
      <c r="U13" s="78">
        <v>1.0000000000000002</v>
      </c>
      <c r="V13" s="78">
        <v>4.0999999999999996</v>
      </c>
      <c r="W13" s="78">
        <v>1.3</v>
      </c>
      <c r="X13" s="78">
        <v>5.4</v>
      </c>
      <c r="Y13" s="78">
        <v>0.7</v>
      </c>
      <c r="Z13" s="78">
        <v>1</v>
      </c>
      <c r="AA13" s="78">
        <v>1.7</v>
      </c>
      <c r="AB13" s="78">
        <v>0.8</v>
      </c>
      <c r="AC13" s="78">
        <v>2.5</v>
      </c>
      <c r="AD13" s="78">
        <v>0.6</v>
      </c>
      <c r="AE13" s="78">
        <v>3.1</v>
      </c>
      <c r="AF13" s="78">
        <v>0</v>
      </c>
      <c r="AG13" s="78">
        <v>0</v>
      </c>
      <c r="AH13" s="78">
        <v>0</v>
      </c>
    </row>
    <row r="14" spans="1:34" ht="16.149999999999999" hidden="1" customHeight="1" outlineLevel="1" x14ac:dyDescent="0.2">
      <c r="A14" s="25" t="s">
        <v>244</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v>0</v>
      </c>
      <c r="X14" s="78">
        <v>0</v>
      </c>
      <c r="Y14" s="78">
        <v>0</v>
      </c>
      <c r="Z14" s="78">
        <v>0</v>
      </c>
      <c r="AA14" s="78">
        <v>0</v>
      </c>
      <c r="AB14" s="78">
        <v>0</v>
      </c>
      <c r="AC14" s="78">
        <v>0</v>
      </c>
      <c r="AD14" s="78">
        <v>0</v>
      </c>
      <c r="AE14" s="78">
        <v>0</v>
      </c>
      <c r="AF14" s="78">
        <v>0</v>
      </c>
      <c r="AG14" s="78">
        <v>0</v>
      </c>
      <c r="AH14" s="78">
        <v>0</v>
      </c>
    </row>
    <row r="15" spans="1:34" ht="16.149999999999999" customHeight="1" collapsed="1" x14ac:dyDescent="0.2">
      <c r="A15" s="25" t="s">
        <v>275</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73.5</v>
      </c>
      <c r="U15" s="78">
        <v>33.200000000000003</v>
      </c>
      <c r="V15" s="78">
        <v>106.7</v>
      </c>
      <c r="W15" s="78">
        <v>33.700000000000003</v>
      </c>
      <c r="X15" s="78">
        <v>140.4</v>
      </c>
      <c r="Y15" s="121">
        <v>17.2</v>
      </c>
      <c r="Z15" s="121">
        <v>17.8</v>
      </c>
      <c r="AA15" s="121">
        <v>35</v>
      </c>
      <c r="AB15" s="78">
        <v>19.2</v>
      </c>
      <c r="AC15" s="78">
        <v>54.2</v>
      </c>
      <c r="AD15" s="78">
        <v>39.6</v>
      </c>
      <c r="AE15" s="78">
        <v>93.8</v>
      </c>
      <c r="AF15" s="78">
        <v>6.6</v>
      </c>
      <c r="AG15" s="78">
        <v>5.0999999999999996</v>
      </c>
      <c r="AH15" s="78">
        <v>11.7</v>
      </c>
    </row>
    <row r="16" spans="1:34" ht="16.149999999999999" customHeight="1" x14ac:dyDescent="0.2">
      <c r="A16" s="25" t="s">
        <v>276</v>
      </c>
      <c r="B16" s="3"/>
      <c r="C16" s="78">
        <v>0</v>
      </c>
      <c r="D16" s="78">
        <v>0</v>
      </c>
      <c r="E16" s="78">
        <v>0</v>
      </c>
      <c r="F16" s="78">
        <v>0</v>
      </c>
      <c r="G16" s="78">
        <v>0</v>
      </c>
      <c r="H16" s="78">
        <v>0</v>
      </c>
      <c r="I16" s="78">
        <v>0</v>
      </c>
      <c r="J16" s="78">
        <v>0</v>
      </c>
      <c r="K16" s="78">
        <v>0</v>
      </c>
      <c r="L16" s="78">
        <v>0</v>
      </c>
      <c r="M16" s="78">
        <v>0</v>
      </c>
      <c r="N16" s="78">
        <v>0</v>
      </c>
      <c r="O16" s="78">
        <v>0</v>
      </c>
      <c r="P16" s="78">
        <v>0</v>
      </c>
      <c r="Q16" s="78">
        <v>0</v>
      </c>
      <c r="R16" s="78">
        <v>0</v>
      </c>
      <c r="S16" s="78">
        <v>0</v>
      </c>
      <c r="T16" s="78">
        <v>0</v>
      </c>
      <c r="U16" s="78">
        <v>0</v>
      </c>
      <c r="V16" s="78">
        <v>0</v>
      </c>
      <c r="W16" s="78">
        <v>0</v>
      </c>
      <c r="X16" s="78">
        <v>0</v>
      </c>
      <c r="Y16" s="78">
        <v>0</v>
      </c>
      <c r="Z16" s="78">
        <v>0</v>
      </c>
      <c r="AA16" s="78">
        <v>0</v>
      </c>
      <c r="AB16" s="78">
        <v>0</v>
      </c>
      <c r="AC16" s="78">
        <v>0</v>
      </c>
      <c r="AD16" s="78">
        <v>0</v>
      </c>
      <c r="AE16" s="78">
        <v>0</v>
      </c>
      <c r="AF16" s="78">
        <v>15</v>
      </c>
      <c r="AG16" s="78">
        <v>12.2</v>
      </c>
      <c r="AH16" s="78">
        <v>27.2</v>
      </c>
    </row>
    <row r="17" spans="1:42" ht="16.149999999999999" customHeight="1" x14ac:dyDescent="0.2">
      <c r="A17" s="359" t="s">
        <v>277</v>
      </c>
      <c r="B17" s="3"/>
      <c r="C17" s="78">
        <v>0</v>
      </c>
      <c r="D17" s="78">
        <v>0</v>
      </c>
      <c r="E17" s="78">
        <v>0</v>
      </c>
      <c r="F17" s="78">
        <v>0</v>
      </c>
      <c r="G17" s="78">
        <v>0</v>
      </c>
      <c r="H17" s="78">
        <v>0</v>
      </c>
      <c r="I17" s="78">
        <v>0</v>
      </c>
      <c r="J17" s="78">
        <v>0</v>
      </c>
      <c r="K17" s="78">
        <v>0</v>
      </c>
      <c r="L17" s="78">
        <v>0</v>
      </c>
      <c r="M17" s="78">
        <v>0</v>
      </c>
      <c r="N17" s="78">
        <v>0</v>
      </c>
      <c r="O17" s="78">
        <v>0</v>
      </c>
      <c r="P17" s="78">
        <v>0</v>
      </c>
      <c r="Q17" s="78">
        <v>0</v>
      </c>
      <c r="R17" s="78">
        <v>0</v>
      </c>
      <c r="S17" s="78">
        <v>0</v>
      </c>
      <c r="T17" s="78">
        <v>0</v>
      </c>
      <c r="U17" s="78">
        <v>0</v>
      </c>
      <c r="V17" s="78">
        <v>0</v>
      </c>
      <c r="W17" s="78">
        <v>0</v>
      </c>
      <c r="X17" s="78">
        <v>0</v>
      </c>
      <c r="Y17" s="78">
        <v>0</v>
      </c>
      <c r="Z17" s="78">
        <v>0</v>
      </c>
      <c r="AA17" s="78">
        <v>0</v>
      </c>
      <c r="AB17" s="78">
        <v>0</v>
      </c>
      <c r="AC17" s="78">
        <v>0</v>
      </c>
      <c r="AD17" s="78">
        <v>0</v>
      </c>
      <c r="AE17" s="78">
        <v>0</v>
      </c>
      <c r="AF17" s="78">
        <v>0</v>
      </c>
      <c r="AG17" s="78">
        <v>2.2999999999999998</v>
      </c>
      <c r="AH17" s="78">
        <v>2.2999999999999998</v>
      </c>
    </row>
    <row r="18" spans="1:42" ht="16.149999999999999" customHeight="1" x14ac:dyDescent="0.2">
      <c r="A18" s="25" t="s">
        <v>278</v>
      </c>
      <c r="B18" s="3"/>
      <c r="C18" s="78">
        <v>2.1</v>
      </c>
      <c r="D18" s="78">
        <v>2.5</v>
      </c>
      <c r="E18" s="78">
        <v>3.0000000000000004</v>
      </c>
      <c r="F18" s="78">
        <v>2.5</v>
      </c>
      <c r="G18" s="27">
        <v>10</v>
      </c>
      <c r="H18" s="122">
        <v>2.2999999999999998</v>
      </c>
      <c r="I18" s="78">
        <v>5.4</v>
      </c>
      <c r="J18" s="78">
        <v>6.1000000000000005</v>
      </c>
      <c r="K18" s="122">
        <v>8</v>
      </c>
      <c r="L18" s="122">
        <v>21.8</v>
      </c>
      <c r="M18" s="122">
        <v>3.9</v>
      </c>
      <c r="N18" s="78">
        <v>20</v>
      </c>
      <c r="O18" s="78">
        <v>3.6</v>
      </c>
      <c r="P18" s="78">
        <v>-11.3</v>
      </c>
      <c r="Q18" s="78">
        <v>16.2</v>
      </c>
      <c r="R18" s="122">
        <v>1.4</v>
      </c>
      <c r="S18" s="78">
        <v>3.4</v>
      </c>
      <c r="T18" s="78">
        <v>4.8</v>
      </c>
      <c r="U18" s="78">
        <v>1.2000000000000002</v>
      </c>
      <c r="V18" s="78">
        <v>6</v>
      </c>
      <c r="W18" s="78">
        <v>0.3</v>
      </c>
      <c r="X18" s="78">
        <v>6.3</v>
      </c>
      <c r="Y18" s="122">
        <v>11.5</v>
      </c>
      <c r="Z18" s="122">
        <v>3.6</v>
      </c>
      <c r="AA18" s="122">
        <v>15</v>
      </c>
      <c r="AB18" s="78">
        <v>10.7</v>
      </c>
      <c r="AC18" s="78">
        <v>25.8</v>
      </c>
      <c r="AD18" s="78">
        <v>-0.1</v>
      </c>
      <c r="AE18" s="78">
        <v>25.7</v>
      </c>
      <c r="AF18" s="78">
        <v>1.7</v>
      </c>
      <c r="AG18" s="78">
        <v>16.3</v>
      </c>
      <c r="AH18" s="78">
        <v>18</v>
      </c>
    </row>
    <row r="19" spans="1:42" ht="16.149999999999999" customHeight="1" x14ac:dyDescent="0.2">
      <c r="A19" s="359" t="s">
        <v>279</v>
      </c>
      <c r="B19" s="3"/>
      <c r="C19" s="78">
        <v>-35.200000000000003</v>
      </c>
      <c r="D19" s="78">
        <v>-6.7000000000000028</v>
      </c>
      <c r="E19" s="78">
        <v>-55.8</v>
      </c>
      <c r="F19" s="78">
        <v>-13.8</v>
      </c>
      <c r="G19" s="27">
        <v>-111.6</v>
      </c>
      <c r="H19" s="78">
        <v>-47.8</v>
      </c>
      <c r="I19" s="78">
        <v>-15.099999999999998</v>
      </c>
      <c r="J19" s="78">
        <v>-36</v>
      </c>
      <c r="K19" s="122">
        <v>27.9</v>
      </c>
      <c r="L19" s="122">
        <v>-73.5</v>
      </c>
      <c r="M19" s="78">
        <v>-28.8</v>
      </c>
      <c r="N19" s="78">
        <v>-21.6</v>
      </c>
      <c r="O19" s="78">
        <v>-16.7</v>
      </c>
      <c r="P19" s="78">
        <v>51.1</v>
      </c>
      <c r="Q19" s="78">
        <v>-15.8</v>
      </c>
      <c r="R19" s="78">
        <v>-37.5</v>
      </c>
      <c r="S19" s="78">
        <v>1.6</v>
      </c>
      <c r="T19" s="78">
        <v>-36</v>
      </c>
      <c r="U19" s="78">
        <v>-19.299999999999997</v>
      </c>
      <c r="V19" s="78">
        <v>-54.9</v>
      </c>
      <c r="W19" s="78">
        <v>-11.8</v>
      </c>
      <c r="X19" s="78">
        <v>-66.7</v>
      </c>
      <c r="Y19" s="78">
        <v>-9.9</v>
      </c>
      <c r="Z19" s="78">
        <v>-27</v>
      </c>
      <c r="AA19" s="78">
        <v>-36.9</v>
      </c>
      <c r="AB19" s="78">
        <v>-10.3</v>
      </c>
      <c r="AC19" s="78">
        <v>-47.2</v>
      </c>
      <c r="AD19" s="78">
        <v>11.8</v>
      </c>
      <c r="AE19" s="78">
        <v>-35.4</v>
      </c>
      <c r="AF19" s="78">
        <v>-9.1</v>
      </c>
      <c r="AG19" s="78">
        <v>-18.399999999999999</v>
      </c>
      <c r="AH19" s="78">
        <v>-27.5</v>
      </c>
    </row>
    <row r="20" spans="1:42" ht="16.149999999999999" customHeight="1" x14ac:dyDescent="0.25">
      <c r="A20" s="49" t="s">
        <v>291</v>
      </c>
      <c r="B20" s="49"/>
      <c r="C20" s="80">
        <f t="shared" ref="C20:I20" si="0">SUM(C7:C19)</f>
        <v>11.5</v>
      </c>
      <c r="D20" s="80">
        <f t="shared" si="0"/>
        <v>75.500000000000014</v>
      </c>
      <c r="E20" s="80">
        <v>89.3</v>
      </c>
      <c r="F20" s="80">
        <f t="shared" si="0"/>
        <v>130.39999999999998</v>
      </c>
      <c r="G20" s="80">
        <f t="shared" si="0"/>
        <v>306.59999999999991</v>
      </c>
      <c r="H20" s="80">
        <f t="shared" si="0"/>
        <v>23.299999999999997</v>
      </c>
      <c r="I20" s="80">
        <f t="shared" si="0"/>
        <v>88.6</v>
      </c>
      <c r="J20" s="80">
        <v>83.5</v>
      </c>
      <c r="K20" s="197">
        <v>174.9</v>
      </c>
      <c r="L20" s="197">
        <v>367.8</v>
      </c>
      <c r="M20" s="80">
        <f t="shared" ref="M20:N20" si="1">SUM(M7:M19)</f>
        <v>6.899999999999995</v>
      </c>
      <c r="N20" s="80">
        <f t="shared" si="1"/>
        <v>41.7</v>
      </c>
      <c r="O20" s="80">
        <f t="shared" ref="O20" si="2">SUM(O7:O19)</f>
        <v>36.500000000000014</v>
      </c>
      <c r="P20" s="80">
        <f t="shared" ref="P20:X20" si="3">SUM(P7:P19)</f>
        <v>95.800000000000011</v>
      </c>
      <c r="Q20" s="80">
        <f t="shared" si="3"/>
        <v>181.09999999999997</v>
      </c>
      <c r="R20" s="80">
        <f t="shared" si="3"/>
        <v>25.500000000000007</v>
      </c>
      <c r="S20" s="80">
        <f t="shared" si="3"/>
        <v>112.60000000000001</v>
      </c>
      <c r="T20" s="80">
        <f t="shared" si="3"/>
        <v>138</v>
      </c>
      <c r="U20" s="80">
        <f t="shared" si="3"/>
        <v>108.89999999999999</v>
      </c>
      <c r="V20" s="80">
        <f t="shared" si="3"/>
        <v>247.29999999999998</v>
      </c>
      <c r="W20" s="80">
        <f t="shared" si="3"/>
        <v>213.90000000000003</v>
      </c>
      <c r="X20" s="80">
        <f t="shared" si="3"/>
        <v>461.19999999999987</v>
      </c>
      <c r="Y20" s="80">
        <f t="shared" ref="Y20:AA20" si="4">SUM(Y7:Y19)</f>
        <v>109.39999999999999</v>
      </c>
      <c r="Z20" s="80">
        <f t="shared" si="4"/>
        <v>142.90000000000003</v>
      </c>
      <c r="AA20" s="80">
        <f t="shared" si="4"/>
        <v>252.20000000000002</v>
      </c>
      <c r="AB20" s="80">
        <f t="shared" ref="AB20:AC20" si="5">SUM(AB7:AB19)</f>
        <v>98.600000000000009</v>
      </c>
      <c r="AC20" s="80">
        <f t="shared" si="5"/>
        <v>350.8</v>
      </c>
      <c r="AD20" s="80">
        <f t="shared" ref="AD20:AH20" si="6">SUM(AD7:AD19)</f>
        <v>104.10000000000001</v>
      </c>
      <c r="AE20" s="80">
        <f t="shared" si="6"/>
        <v>455.00000000000006</v>
      </c>
      <c r="AF20" s="80">
        <f t="shared" si="6"/>
        <v>-9.4000000000000075</v>
      </c>
      <c r="AG20" s="80">
        <f t="shared" si="6"/>
        <v>50.499999999999993</v>
      </c>
      <c r="AH20" s="80">
        <f t="shared" si="6"/>
        <v>41.099999999999994</v>
      </c>
    </row>
    <row r="21" spans="1:42" ht="16.149999999999999" customHeight="1" x14ac:dyDescent="0.2">
      <c r="A21" s="1"/>
      <c r="B21" s="213" t="s">
        <v>280</v>
      </c>
      <c r="C21" s="55">
        <v>0.22</v>
      </c>
      <c r="D21" s="55">
        <v>0.22</v>
      </c>
      <c r="E21" s="55">
        <v>0.22</v>
      </c>
      <c r="F21" s="55">
        <v>0.23</v>
      </c>
      <c r="G21" s="55">
        <v>0.23</v>
      </c>
      <c r="H21" s="55">
        <v>0.23</v>
      </c>
      <c r="I21" s="55">
        <v>0.23</v>
      </c>
      <c r="J21" s="55">
        <v>0.23</v>
      </c>
      <c r="K21" s="55">
        <v>0.24</v>
      </c>
      <c r="L21" s="55">
        <v>0.24</v>
      </c>
      <c r="M21" s="55">
        <v>0.25</v>
      </c>
      <c r="N21" s="55">
        <v>0.25</v>
      </c>
      <c r="O21" s="55">
        <v>0.25</v>
      </c>
      <c r="P21" s="55">
        <v>0.25</v>
      </c>
      <c r="Q21" s="55">
        <v>0.25</v>
      </c>
      <c r="R21" s="55">
        <v>0.27</v>
      </c>
      <c r="S21" s="55">
        <v>0.27</v>
      </c>
      <c r="T21" s="55">
        <v>0.27</v>
      </c>
      <c r="U21" s="55">
        <v>0.28000000000000003</v>
      </c>
      <c r="V21" s="55">
        <v>0.28000000000000003</v>
      </c>
      <c r="W21" s="55">
        <v>0.23</v>
      </c>
      <c r="X21" s="55">
        <v>0.25</v>
      </c>
      <c r="Y21" s="55">
        <v>0.27</v>
      </c>
      <c r="Z21" s="55">
        <v>0.27</v>
      </c>
      <c r="AA21" s="55">
        <v>0.27</v>
      </c>
      <c r="AB21" s="55">
        <v>0.27</v>
      </c>
      <c r="AC21" s="55">
        <v>0.27</v>
      </c>
      <c r="AD21" s="55">
        <v>0.31</v>
      </c>
      <c r="AE21" s="55">
        <v>0.28000000000000003</v>
      </c>
      <c r="AF21" s="55">
        <v>0.28000000000000003</v>
      </c>
      <c r="AG21" s="55">
        <v>0.28000000000000003</v>
      </c>
      <c r="AH21" s="55">
        <v>0.28000000000000003</v>
      </c>
    </row>
    <row r="22" spans="1:42" x14ac:dyDescent="0.2">
      <c r="A22" s="1"/>
      <c r="B22" s="213"/>
      <c r="C22" s="55"/>
      <c r="D22" s="55"/>
      <c r="E22" s="55"/>
      <c r="F22" s="55"/>
      <c r="G22" s="55"/>
      <c r="H22" s="55"/>
      <c r="I22" s="55"/>
      <c r="J22" s="55"/>
      <c r="K22" s="55"/>
      <c r="L22" s="55"/>
      <c r="M22" s="55"/>
      <c r="N22" s="55"/>
      <c r="O22" s="55"/>
      <c r="P22" s="55"/>
      <c r="Q22" s="55"/>
      <c r="R22" s="55"/>
      <c r="S22" s="55"/>
      <c r="T22" s="55"/>
      <c r="U22" s="55"/>
      <c r="V22" s="55"/>
      <c r="Y22" s="55"/>
      <c r="Z22" s="55"/>
      <c r="AA22" s="55"/>
      <c r="AB22" s="55"/>
      <c r="AC22" s="55"/>
      <c r="AD22" s="55"/>
      <c r="AE22" s="55"/>
      <c r="AF22" s="55"/>
      <c r="AG22" s="55"/>
      <c r="AH22" s="55"/>
    </row>
    <row r="23" spans="1:42" x14ac:dyDescent="0.2">
      <c r="A23" s="390" t="s">
        <v>201</v>
      </c>
      <c r="B23" s="390"/>
      <c r="C23" s="339"/>
      <c r="D23" s="339"/>
      <c r="E23" s="339"/>
      <c r="F23" s="339"/>
      <c r="G23" s="339"/>
      <c r="H23" s="339"/>
      <c r="I23" s="339"/>
      <c r="J23" s="339"/>
      <c r="K23" s="339"/>
      <c r="L23" s="339"/>
      <c r="M23" s="339"/>
      <c r="N23" s="340"/>
      <c r="O23" s="340"/>
      <c r="P23" s="340"/>
      <c r="Q23" s="114"/>
      <c r="R23" s="341"/>
      <c r="S23" s="114"/>
      <c r="T23" s="114"/>
      <c r="U23" s="114"/>
      <c r="V23" s="114"/>
      <c r="W23" s="114"/>
      <c r="X23" s="114"/>
      <c r="Y23" s="341"/>
      <c r="Z23" s="341"/>
      <c r="AA23" s="341"/>
      <c r="AB23" s="341"/>
      <c r="AC23" s="341"/>
      <c r="AD23" s="341"/>
      <c r="AE23" s="341"/>
      <c r="AF23" s="341"/>
      <c r="AG23" s="341"/>
      <c r="AH23" s="341"/>
    </row>
    <row r="24" spans="1:42" ht="14.25" customHeight="1" x14ac:dyDescent="0.2">
      <c r="A24" s="391" t="s">
        <v>281</v>
      </c>
      <c r="B24" s="391"/>
      <c r="C24" s="391"/>
      <c r="D24" s="391"/>
      <c r="E24" s="391"/>
      <c r="F24" s="391"/>
      <c r="G24" s="391"/>
      <c r="H24" s="391"/>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row>
    <row r="25" spans="1:42" x14ac:dyDescent="0.2">
      <c r="A25" s="391"/>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row>
    <row r="26" spans="1:42" x14ac:dyDescent="0.2">
      <c r="A26" s="391"/>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row>
    <row r="27" spans="1:42" ht="13.9" customHeight="1" x14ac:dyDescent="0.2">
      <c r="A27" s="391" t="s">
        <v>282</v>
      </c>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
      <c r="AJ27" s="3"/>
      <c r="AK27" s="3"/>
      <c r="AL27" s="3"/>
      <c r="AM27" s="3"/>
      <c r="AN27" s="3"/>
      <c r="AO27" s="3"/>
      <c r="AP27" s="3"/>
    </row>
    <row r="28" spans="1:42" x14ac:dyDescent="0.2">
      <c r="A28" s="391"/>
      <c r="B28" s="391"/>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
      <c r="AJ28" s="3"/>
      <c r="AK28" s="3"/>
      <c r="AL28" s="3"/>
      <c r="AM28" s="3"/>
      <c r="AN28" s="3"/>
      <c r="AO28" s="3"/>
      <c r="AP28" s="3"/>
    </row>
    <row r="29" spans="1:42" x14ac:dyDescent="0.2">
      <c r="A29" s="345"/>
      <c r="B29" s="345"/>
      <c r="C29" s="345"/>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
      <c r="AH29" s="3"/>
      <c r="AI29" s="3"/>
      <c r="AJ29" s="3"/>
      <c r="AK29" s="3"/>
      <c r="AL29" s="3"/>
      <c r="AM29" s="3"/>
      <c r="AN29" s="3"/>
      <c r="AO29" s="3"/>
      <c r="AP29" s="3"/>
    </row>
    <row r="30" spans="1:42" ht="14.25" customHeight="1" x14ac:dyDescent="0.2">
      <c r="A30" s="392" t="s">
        <v>96</v>
      </c>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
      <c r="AH30" s="3"/>
      <c r="AI30" s="3"/>
      <c r="AJ30" s="3"/>
      <c r="AK30" s="3"/>
      <c r="AL30" s="3"/>
      <c r="AM30" s="3"/>
      <c r="AN30" s="3"/>
      <c r="AO30" s="3"/>
      <c r="AP30" s="3"/>
    </row>
    <row r="31" spans="1:42" x14ac:dyDescent="0.2">
      <c r="A31" s="392"/>
      <c r="B31" s="392"/>
      <c r="C31" s="392"/>
      <c r="D31" s="392"/>
      <c r="E31" s="39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2"/>
      <c r="AG31" s="3"/>
      <c r="AH31" s="3"/>
      <c r="AI31" s="3"/>
      <c r="AJ31" s="3"/>
      <c r="AK31" s="3"/>
      <c r="AL31" s="3"/>
      <c r="AM31" s="3"/>
      <c r="AN31" s="3"/>
      <c r="AO31" s="3"/>
      <c r="AP31" s="3"/>
    </row>
    <row r="32" spans="1:42" x14ac:dyDescent="0.2">
      <c r="A32" s="344"/>
      <c r="B32" s="344"/>
      <c r="C32" s="344"/>
      <c r="D32" s="344"/>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
      <c r="AJ32" s="3"/>
      <c r="AK32" s="3"/>
      <c r="AL32" s="3"/>
      <c r="AM32" s="3"/>
      <c r="AN32" s="3"/>
      <c r="AO32" s="3"/>
      <c r="AP32" s="3"/>
    </row>
    <row r="33" spans="1:42" x14ac:dyDescent="0.2">
      <c r="A33" s="344"/>
      <c r="B33" s="344"/>
      <c r="C33" s="344"/>
      <c r="D33" s="344"/>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
      <c r="AJ33" s="3"/>
      <c r="AK33" s="3"/>
      <c r="AL33" s="3"/>
      <c r="AM33" s="3"/>
      <c r="AN33" s="3"/>
      <c r="AO33" s="3"/>
      <c r="AP33" s="3"/>
    </row>
    <row r="34" spans="1:42" x14ac:dyDescent="0.2">
      <c r="A34" s="344"/>
      <c r="B34" s="344"/>
      <c r="C34" s="344"/>
      <c r="D34" s="344"/>
      <c r="E34" s="344"/>
      <c r="F34" s="344"/>
      <c r="G34" s="344"/>
      <c r="H34" s="344"/>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
      <c r="AJ34" s="3"/>
      <c r="AK34" s="3"/>
      <c r="AL34" s="3"/>
      <c r="AM34" s="3"/>
      <c r="AN34" s="3"/>
      <c r="AO34" s="3"/>
      <c r="AP34" s="3"/>
    </row>
    <row r="35" spans="1:42"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row>
    <row r="36" spans="1:42"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row>
    <row r="37" spans="1:42"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1:42"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42"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1:42"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1:42"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1:42"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1:42"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2"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2"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2"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2"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1:42"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1:42"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1:42"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1:42"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1:42"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1:42"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1:42"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2"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1:42"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2"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2"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2"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1:42"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1:42"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2"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2"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2"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1:42"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1:42"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2"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2"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row r="112" spans="1:42"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row>
    <row r="113" spans="1:42"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row>
    <row r="114" spans="1:42"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row>
    <row r="115" spans="1:42"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row>
    <row r="116" spans="1:42"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row>
    <row r="117" spans="1:42"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row>
    <row r="118" spans="1:42"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2"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2"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2"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row>
    <row r="122" spans="1:42"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row>
    <row r="123" spans="1:42"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row>
    <row r="124" spans="1:42"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row>
    <row r="125" spans="1:42"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row>
    <row r="126" spans="1:42"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2"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2"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2"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row>
    <row r="130" spans="1:42"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row>
    <row r="131" spans="1:42"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row>
    <row r="132" spans="1:42"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row>
    <row r="133" spans="1:42"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row>
    <row r="134" spans="1:42"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row>
    <row r="135" spans="1:42"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row>
    <row r="136" spans="1:42"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row>
    <row r="137" spans="1:42"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row>
    <row r="138" spans="1:42"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42"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row>
    <row r="140" spans="1:42"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row>
    <row r="141" spans="1:42"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row>
    <row r="142" spans="1:42"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row>
    <row r="143" spans="1:42"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row>
    <row r="145" spans="1:42"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row>
    <row r="146" spans="1:42"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row>
    <row r="147" spans="1:42"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row>
    <row r="149" spans="1:42"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row>
    <row r="150" spans="1:42"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row>
    <row r="151" spans="1:42"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row>
    <row r="152" spans="1:42"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row>
    <row r="153" spans="1:42"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row>
    <row r="154" spans="1:42"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row>
    <row r="155" spans="1:42"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row>
    <row r="156" spans="1:42"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row>
    <row r="157" spans="1:42"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row>
    <row r="158" spans="1:42"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row>
    <row r="159" spans="1:42"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row>
    <row r="160" spans="1:42"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row>
    <row r="161" spans="1:42"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row>
    <row r="162" spans="1:42"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row>
    <row r="163" spans="1:42"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row>
    <row r="164" spans="1:42"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row>
    <row r="165" spans="1:42"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row>
    <row r="166" spans="1:42"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1:42"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row>
    <row r="168" spans="1:42"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row>
    <row r="169" spans="1:42"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row>
    <row r="170" spans="1:42"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row>
    <row r="171" spans="1:42"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row>
    <row r="173" spans="1:42"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row>
    <row r="174" spans="1:42"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row>
    <row r="175" spans="1:42"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row>
    <row r="176" spans="1:42"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row>
    <row r="178" spans="1:42"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row>
    <row r="179" spans="1:42"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row>
    <row r="180" spans="1:42"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row>
    <row r="182" spans="1:42"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row>
    <row r="183" spans="1:42"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row>
    <row r="184" spans="1:42"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row>
    <row r="186" spans="1:42"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row>
    <row r="187" spans="1:42"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row>
    <row r="188" spans="1:42"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row>
    <row r="189" spans="1:42"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row>
    <row r="191" spans="1:42"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row>
    <row r="192" spans="1:42"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row>
    <row r="193" spans="1:42"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row>
    <row r="194" spans="1:42"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row>
    <row r="196" spans="1:42"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row>
    <row r="197" spans="1:42"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row>
    <row r="198" spans="1:42"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row>
    <row r="200" spans="1:42"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row>
    <row r="201" spans="1:42"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row>
    <row r="202" spans="1:42"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row>
    <row r="204" spans="1:42"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row>
    <row r="205" spans="1:42"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row>
    <row r="206" spans="1:42"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row>
    <row r="207" spans="1:42"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row>
    <row r="209" spans="1:42"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row>
    <row r="210" spans="1:42"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row>
    <row r="211" spans="1:42"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row>
    <row r="212" spans="1:42"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row>
    <row r="213" spans="1:42"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row>
    <row r="214" spans="1:42"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row>
    <row r="215" spans="1:42"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row>
    <row r="216" spans="1:42"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row>
    <row r="217" spans="1:42"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row>
    <row r="218" spans="1:42"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row>
    <row r="219" spans="1:42"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row>
    <row r="220" spans="1:42"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row>
    <row r="221" spans="1:42"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row>
    <row r="222" spans="1:42"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row>
    <row r="223" spans="1:42"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row>
    <row r="224" spans="1:42"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row>
    <row r="225" spans="1:42"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row>
    <row r="226" spans="1:42"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row>
    <row r="227" spans="1:42"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row>
    <row r="228" spans="1:42"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row>
    <row r="229" spans="1:42"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row>
    <row r="230" spans="1:42"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row>
    <row r="231" spans="1:42"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row>
    <row r="233" spans="1:42"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row>
    <row r="234" spans="1:42"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row>
    <row r="235" spans="1:42"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row>
    <row r="237" spans="1:42"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row>
    <row r="238" spans="1:42"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row>
    <row r="239" spans="1:42"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row>
    <row r="240" spans="1:42"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row>
    <row r="241" spans="1:42"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row>
    <row r="243" spans="1:42"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row>
    <row r="244" spans="1:42"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row>
    <row r="246" spans="1:42"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row>
    <row r="247" spans="1:42"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row>
    <row r="249" spans="1:42"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row>
    <row r="250" spans="1:42"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row>
    <row r="251" spans="1:42"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row>
    <row r="253" spans="1:42"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row>
    <row r="254" spans="1:42"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row>
    <row r="255" spans="1:42"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row>
    <row r="257" spans="1:42"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row>
    <row r="258" spans="1:42"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row>
    <row r="259" spans="1:42"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row>
    <row r="261" spans="1:42"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row>
    <row r="262" spans="1:42"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row>
    <row r="263" spans="1:42"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row>
    <row r="264" spans="1:42"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row>
    <row r="266" spans="1:42"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row>
    <row r="267" spans="1:42"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row>
    <row r="269" spans="1:42"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row>
    <row r="270" spans="1:42"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row>
    <row r="271" spans="1:42"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row>
    <row r="273" spans="1:42"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row>
    <row r="274" spans="1:42"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row>
    <row r="276" spans="1:42"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row>
    <row r="277" spans="1:42"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row>
    <row r="278" spans="1:42"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row>
    <row r="279" spans="1:42"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row>
    <row r="281" spans="1:42"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row>
    <row r="282" spans="1:42"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row>
    <row r="283" spans="1:42"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row>
    <row r="284" spans="1:42"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row>
    <row r="286" spans="1:42"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row>
    <row r="287" spans="1:42"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row>
    <row r="288" spans="1:42"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row>
    <row r="289" spans="1:42"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row>
    <row r="291" spans="1:42"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row>
    <row r="292" spans="1:42"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row>
    <row r="293" spans="1:42"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row>
    <row r="294" spans="1:42"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row>
    <row r="296" spans="1:42"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row>
    <row r="297" spans="1:42"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row>
    <row r="298" spans="1:42"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row>
    <row r="299" spans="1:42"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row>
    <row r="301" spans="1:42"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row>
    <row r="302" spans="1:42"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row>
    <row r="303" spans="1:42"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row>
    <row r="304" spans="1:42"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row>
    <row r="306" spans="1:42"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row>
    <row r="307" spans="1:42"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row>
    <row r="309" spans="1:42"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row>
    <row r="310" spans="1:42"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row>
    <row r="311" spans="1:42"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row>
    <row r="312" spans="1:42"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row>
    <row r="313" spans="1:42"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row>
    <row r="314" spans="1:42"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row>
    <row r="315" spans="1:42"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row>
    <row r="316" spans="1:42"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row>
    <row r="317" spans="1:42"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row>
    <row r="318" spans="1:42"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row>
    <row r="319" spans="1:42"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row>
    <row r="320" spans="1:42"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row>
    <row r="321" spans="1:42"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row>
    <row r="322" spans="1:42"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row>
    <row r="323" spans="1:42"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row>
    <row r="324" spans="1:42"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row>
    <row r="325" spans="1:42"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row>
    <row r="326" spans="1:42"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row>
    <row r="327" spans="1:42"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row>
    <row r="328" spans="1:42"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row>
    <row r="329" spans="1:42"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row>
    <row r="330" spans="1:42"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row>
    <row r="331" spans="1:42"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row>
    <row r="332" spans="1:42"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row>
    <row r="333" spans="1:42"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row>
    <row r="334" spans="1:42"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row>
    <row r="336" spans="1:42"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row>
    <row r="337" spans="1:42"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row>
    <row r="338" spans="1:42"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row>
    <row r="340" spans="1:42"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row>
    <row r="341" spans="1:42"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row>
    <row r="342" spans="1:42"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row>
    <row r="343" spans="1:42"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row>
    <row r="344" spans="1:42"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row>
    <row r="345" spans="1:42"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row>
    <row r="346" spans="1:42"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row>
    <row r="347" spans="1:42"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row>
    <row r="348" spans="1:42"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row>
    <row r="349" spans="1:42"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row>
    <row r="350" spans="1:42"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row>
    <row r="351" spans="1:42"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row>
    <row r="352" spans="1:42"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row>
    <row r="353" spans="1:42"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row>
    <row r="354" spans="1:42"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row>
    <row r="355" spans="1:42"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row>
    <row r="356" spans="1:42"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row>
    <row r="357" spans="1:42"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row>
    <row r="358" spans="1:42"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row>
    <row r="359" spans="1:42"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row>
    <row r="361" spans="1:42"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row>
    <row r="362" spans="1:42"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row>
    <row r="363" spans="1:42"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row>
    <row r="364" spans="1:42"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row>
    <row r="365" spans="1:42"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row>
    <row r="366" spans="1:42"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row>
    <row r="367" spans="1:42"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row>
    <row r="369" spans="1:42"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row>
    <row r="370" spans="1:42"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row>
    <row r="371" spans="1:42"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row>
    <row r="372" spans="1:42"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row>
    <row r="373" spans="1:42"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row>
    <row r="374" spans="1:42"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row>
    <row r="375" spans="1:42"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row>
    <row r="376" spans="1:42"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row>
    <row r="377" spans="1:42"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row>
    <row r="378" spans="1:42"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row>
    <row r="379" spans="1:42"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row>
    <row r="381" spans="1:42"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row>
    <row r="382" spans="1:42"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row>
    <row r="383" spans="1:42"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row>
    <row r="384" spans="1:42"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row>
    <row r="386" spans="1:42"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row>
    <row r="387" spans="1:42"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row>
    <row r="388" spans="1:42"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row>
    <row r="389" spans="1:42"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row>
    <row r="390" spans="1:42"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row>
    <row r="392" spans="1:42"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row>
    <row r="393" spans="1:42"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row>
    <row r="394" spans="1:42"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row>
    <row r="395" spans="1:42"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row>
    <row r="396" spans="1:42"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row>
    <row r="397" spans="1:42"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row>
    <row r="398" spans="1:42"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row>
    <row r="399" spans="1:42"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row>
    <row r="400" spans="1:42"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row>
    <row r="401" spans="1:42"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row>
    <row r="402" spans="1:42"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row>
    <row r="403" spans="1:42"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row>
    <row r="404" spans="1:42"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row>
    <row r="405" spans="1:42"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row>
    <row r="406" spans="1:42"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row>
    <row r="407" spans="1:42"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row>
    <row r="408" spans="1:42"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row>
    <row r="409" spans="1:42"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row>
    <row r="410" spans="1:42"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row>
    <row r="411" spans="1:42"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row>
    <row r="412" spans="1:42"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row>
    <row r="413" spans="1:42"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row>
    <row r="414" spans="1:42"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row>
    <row r="415" spans="1:42"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row>
    <row r="416" spans="1:42"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row>
    <row r="417" spans="1:42"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row>
    <row r="418" spans="1:42"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row>
    <row r="419" spans="1:42"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row>
    <row r="420" spans="1:42"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row>
    <row r="421" spans="1:42"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row>
    <row r="422" spans="1:42"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row>
    <row r="423" spans="1:42"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row>
    <row r="424" spans="1:42"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row>
    <row r="425" spans="1:42"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row>
    <row r="426" spans="1:42"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row>
    <row r="427" spans="1:42"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row>
    <row r="428" spans="1:42"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row>
    <row r="429" spans="1:42"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row>
    <row r="430" spans="1:42"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row>
    <row r="431" spans="1:42"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row>
    <row r="432" spans="1:42"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row>
    <row r="433" spans="1:42"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row>
    <row r="434" spans="1:42"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row>
    <row r="435" spans="1:42"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row>
    <row r="436" spans="1:42"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row>
    <row r="437" spans="1:42"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row>
    <row r="438" spans="1:42"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row>
    <row r="439" spans="1:42"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row>
    <row r="440" spans="1:42"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row>
    <row r="441" spans="1:42"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row>
    <row r="442" spans="1:42"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row>
    <row r="444" spans="1:42"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row>
    <row r="445" spans="1:42"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row>
    <row r="446" spans="1:42"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row>
    <row r="447" spans="1:42"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row>
    <row r="448" spans="1:42"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row>
    <row r="449" spans="1:42"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row>
    <row r="450" spans="1:42"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row>
    <row r="451" spans="1:42"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row>
    <row r="452" spans="1:42"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row>
    <row r="453" spans="1:42"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row>
    <row r="454" spans="1:42"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row>
    <row r="455" spans="1:42"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row>
    <row r="456" spans="1:42"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row>
    <row r="457" spans="1:42"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row>
    <row r="458" spans="1:42"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row>
    <row r="459" spans="1:42"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row>
    <row r="460" spans="1:42"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row>
    <row r="461" spans="1:42"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row>
    <row r="462" spans="1:42"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row>
    <row r="463" spans="1:42"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row>
    <row r="464" spans="1:42"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row>
    <row r="465" spans="1:42"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row>
    <row r="466" spans="1:42"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row>
    <row r="467" spans="1:42"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row>
    <row r="468" spans="1:42"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row>
    <row r="469" spans="1:42"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row>
    <row r="470" spans="1:42"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row>
    <row r="471" spans="1:42"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row>
    <row r="472" spans="1:42"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row>
    <row r="473" spans="1:42"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row>
    <row r="474" spans="1:42"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row>
    <row r="475" spans="1:42"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row>
    <row r="476" spans="1:42"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row>
    <row r="477" spans="1:42"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row>
    <row r="478" spans="1:42"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row>
    <row r="479" spans="1:42"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row>
    <row r="480" spans="1:42"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row>
    <row r="481" spans="1:42"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row>
    <row r="482" spans="1:42"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row>
    <row r="483" spans="1:42"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row>
    <row r="484" spans="1:42"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row>
    <row r="485" spans="1:42"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row>
    <row r="486" spans="1:42"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row>
    <row r="487" spans="1:42"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row>
    <row r="488" spans="1:42"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row>
    <row r="489" spans="1:42"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row>
    <row r="490" spans="1:42"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row>
    <row r="491" spans="1:42"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row>
    <row r="492" spans="1:42"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row>
    <row r="493" spans="1:42"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row>
    <row r="494" spans="1:42"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row>
    <row r="495" spans="1:42"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row>
    <row r="496" spans="1:42"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row>
    <row r="497" spans="1:42"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row>
    <row r="498" spans="1:42"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row>
    <row r="499" spans="1:42"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row>
    <row r="500" spans="1:42"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row>
    <row r="501" spans="1:42"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row>
    <row r="502" spans="1:42"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row>
    <row r="503" spans="1:42"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row>
    <row r="504" spans="1:42"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row>
    <row r="505" spans="1:42"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row>
    <row r="506" spans="1:42"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row>
    <row r="507" spans="1:42"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row>
    <row r="508" spans="1:42"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row>
    <row r="509" spans="1:42"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row>
    <row r="510" spans="1:42"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row>
    <row r="511" spans="1:42"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row>
    <row r="512" spans="1:42"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row>
    <row r="513" spans="1:42"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row>
    <row r="514" spans="1:42"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row>
    <row r="515" spans="1:42"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row>
    <row r="516" spans="1:42"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row>
    <row r="517" spans="1:42"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row>
    <row r="518" spans="1:42"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row>
    <row r="519" spans="1:42"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row>
    <row r="520" spans="1:42"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row>
    <row r="521" spans="1:42"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row>
    <row r="522" spans="1:42"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row>
    <row r="523" spans="1:42"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row>
    <row r="524" spans="1:42"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row>
    <row r="525" spans="1:42"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row>
    <row r="526" spans="1:42"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row>
    <row r="527" spans="1:42"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row>
    <row r="528" spans="1:42"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row>
    <row r="529" spans="1:42"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row>
    <row r="530" spans="1:42"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row>
    <row r="531" spans="1:42"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row>
    <row r="532" spans="1:42"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row>
    <row r="533" spans="1:42"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row>
    <row r="534" spans="1:42"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row>
    <row r="535" spans="1:42"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row>
    <row r="536" spans="1:42"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row>
    <row r="537" spans="1:42"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row>
    <row r="538" spans="1:42"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row>
    <row r="539" spans="1:42"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row>
    <row r="540" spans="1:42"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row>
    <row r="541" spans="1:42"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row>
    <row r="542" spans="1:42"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row>
    <row r="543" spans="1:42"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row>
    <row r="544" spans="1:42"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row>
    <row r="545" spans="1:42"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row>
    <row r="546" spans="1:42"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row>
    <row r="547" spans="1:42"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row>
    <row r="548" spans="1:42"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row>
    <row r="549" spans="1:42"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row>
    <row r="550" spans="1:42"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row>
    <row r="551" spans="1:42"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row>
    <row r="552" spans="1:42"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row>
    <row r="553" spans="1:42"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row>
    <row r="554" spans="1:42"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row>
    <row r="555" spans="1:42"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row>
    <row r="556" spans="1:42"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row>
    <row r="557" spans="1:42"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row>
    <row r="558" spans="1:42"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row>
    <row r="559" spans="1:42"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row>
    <row r="560" spans="1:42"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row>
    <row r="561" spans="1:42"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row>
    <row r="562" spans="1:42"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row>
    <row r="563" spans="1:42"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row>
    <row r="564" spans="1:42"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row>
    <row r="565" spans="1:42"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row>
    <row r="566" spans="1:42"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row>
    <row r="567" spans="1:42"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row>
    <row r="568" spans="1:42"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row>
    <row r="569" spans="1:42"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row>
    <row r="570" spans="1:42"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row>
    <row r="571" spans="1:42"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row>
    <row r="572" spans="1:42"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row>
    <row r="573" spans="1:42"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row>
    <row r="574" spans="1:42"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row>
    <row r="575" spans="1:42"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row>
    <row r="576" spans="1:42"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row>
    <row r="577" spans="1:42"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row>
    <row r="578" spans="1:42"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row>
    <row r="579" spans="1:42"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row>
    <row r="580" spans="1:42"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row>
    <row r="581" spans="1:42"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row>
    <row r="582" spans="1:42"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row>
    <row r="583" spans="1:42"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row>
    <row r="584" spans="1:42"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row>
    <row r="585" spans="1:42"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row>
    <row r="586" spans="1:42"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row>
    <row r="587" spans="1:42"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row>
    <row r="588" spans="1:42"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row>
    <row r="589" spans="1:42"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row>
    <row r="590" spans="1:42"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row>
    <row r="591" spans="1:42"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row>
    <row r="592" spans="1:42"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row>
    <row r="593" spans="1:42"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row>
    <row r="594" spans="1:42"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row>
    <row r="595" spans="1:42"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row>
    <row r="596" spans="1:42"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row>
    <row r="597" spans="1:42"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row>
    <row r="598" spans="1:42"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row>
    <row r="599" spans="1:42"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row>
    <row r="600" spans="1:42"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row>
    <row r="601" spans="1:42"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row>
    <row r="602" spans="1:42"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row>
    <row r="603" spans="1:42"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row>
    <row r="604" spans="1:42"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row>
    <row r="605" spans="1:42"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row>
    <row r="606" spans="1:42"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row>
    <row r="607" spans="1:42"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row>
    <row r="608" spans="1:42"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row>
    <row r="609" spans="1:42"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row>
    <row r="610" spans="1:42"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row>
    <row r="611" spans="1:42"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row>
    <row r="612" spans="1:42"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row>
    <row r="613" spans="1:42"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row>
    <row r="614" spans="1:42"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row>
    <row r="615" spans="1:42"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row>
    <row r="616" spans="1:42"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row>
    <row r="617" spans="1:42"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row>
    <row r="618" spans="1:42"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row>
    <row r="619" spans="1:42"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row>
    <row r="620" spans="1:42"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row>
    <row r="621" spans="1:42"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row>
    <row r="622" spans="1:42"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row>
    <row r="623" spans="1:42"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row>
    <row r="624" spans="1:42"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row>
    <row r="625" spans="1:42"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row>
    <row r="626" spans="1:42"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row>
    <row r="627" spans="1:42"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row>
    <row r="628" spans="1:42"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row>
    <row r="629" spans="1:42"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row>
    <row r="630" spans="1:42"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row>
    <row r="631" spans="1:42"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row>
    <row r="632" spans="1:42"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row>
    <row r="633" spans="1:42"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row>
    <row r="634" spans="1:42"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row>
    <row r="635" spans="1:42"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row>
    <row r="636" spans="1:42"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row>
    <row r="637" spans="1:42"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row>
    <row r="638" spans="1:42"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row>
    <row r="639" spans="1:42"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row>
    <row r="640" spans="1:42"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row>
    <row r="641" spans="1:42"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row>
    <row r="642" spans="1:42"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row>
    <row r="643" spans="1:42"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row>
    <row r="644" spans="1:42"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row>
    <row r="645" spans="1:42"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row>
    <row r="646" spans="1:42"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row>
    <row r="647" spans="1:42"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row>
    <row r="648" spans="1:42"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row>
    <row r="649" spans="1:42"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row>
    <row r="650" spans="1:42"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row>
    <row r="651" spans="1:42"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row>
    <row r="652" spans="1:42"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row>
    <row r="653" spans="1:42"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row>
    <row r="654" spans="1:42"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row>
    <row r="655" spans="1:42"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row>
    <row r="656" spans="1:42"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row>
    <row r="657" spans="1:42"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row>
    <row r="658" spans="1:42"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row>
    <row r="659" spans="1:42"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row>
    <row r="660" spans="1:42"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row>
    <row r="661" spans="1:42"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row>
    <row r="662" spans="1:42"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row>
    <row r="663" spans="1:42"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row>
    <row r="664" spans="1:42"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row>
    <row r="665" spans="1:42"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row>
    <row r="666" spans="1:42"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row>
    <row r="667" spans="1:42"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row>
    <row r="668" spans="1:42"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row>
    <row r="669" spans="1:42"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row>
    <row r="670" spans="1:42"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row>
    <row r="671" spans="1:42"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row>
    <row r="672" spans="1:42"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row>
    <row r="673" spans="1:42"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row>
    <row r="674" spans="1:42"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row>
    <row r="675" spans="1:42"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row>
    <row r="676" spans="1:42"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row>
    <row r="677" spans="1:42"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row>
    <row r="678" spans="1:42"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row>
    <row r="679" spans="1:42"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row>
    <row r="680" spans="1:42"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row>
    <row r="681" spans="1:42"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row>
    <row r="682" spans="1:42"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row>
    <row r="683" spans="1:42"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row>
    <row r="684" spans="1:42"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row>
    <row r="685" spans="1:42"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row>
    <row r="686" spans="1:42"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row>
    <row r="687" spans="1:42"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row>
    <row r="688" spans="1:42"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row>
    <row r="689" spans="1:42"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row>
    <row r="690" spans="1:42"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row>
    <row r="691" spans="1:42"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row>
    <row r="692" spans="1:42"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row>
    <row r="693" spans="1:42"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row>
    <row r="694" spans="1:42"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row>
    <row r="695" spans="1:42"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row>
    <row r="696" spans="1:42"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row>
    <row r="697" spans="1:42"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row>
    <row r="698" spans="1:42"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row>
    <row r="699" spans="1:42"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row>
    <row r="700" spans="1:42"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row>
    <row r="701" spans="1:42"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row>
    <row r="702" spans="1:42"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row>
    <row r="703" spans="1:42"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row>
    <row r="704" spans="1:42"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row>
    <row r="705" spans="1:42"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row>
    <row r="706" spans="1:42"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row>
    <row r="707" spans="1:42"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row>
    <row r="708" spans="1:42"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row>
    <row r="709" spans="1:42"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row>
    <row r="710" spans="1:42"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row>
    <row r="711" spans="1:42"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row>
    <row r="712" spans="1:42"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row>
    <row r="713" spans="1:42"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row>
    <row r="714" spans="1:42"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row>
    <row r="715" spans="1:42"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row>
    <row r="716" spans="1:42"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row>
    <row r="717" spans="1:42"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row>
    <row r="718" spans="1:42"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row>
    <row r="719" spans="1:42"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row>
    <row r="720" spans="1:42"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row>
    <row r="721" spans="1:42"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row>
    <row r="722" spans="1:42"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row>
    <row r="723" spans="1:42"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row>
    <row r="724" spans="1:42"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row>
    <row r="725" spans="1:42"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row>
    <row r="726" spans="1:42"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row>
    <row r="727" spans="1:42"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row>
    <row r="728" spans="1:42"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row>
    <row r="729" spans="1:42"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row>
    <row r="730" spans="1:42"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row>
    <row r="731" spans="1:42"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row>
    <row r="732" spans="1:42"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row>
    <row r="733" spans="1:42"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row>
    <row r="734" spans="1:42"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row>
    <row r="735" spans="1:42"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row>
    <row r="736" spans="1:42"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row>
    <row r="737" spans="1:42"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row>
    <row r="738" spans="1:42"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row>
    <row r="739" spans="1:42"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row>
    <row r="740" spans="1:42"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row>
    <row r="741" spans="1:42"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row>
    <row r="742" spans="1:42"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row>
    <row r="743" spans="1:42"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row>
    <row r="744" spans="1:42"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row>
    <row r="745" spans="1:42"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row>
    <row r="746" spans="1:42"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row>
    <row r="747" spans="1:42"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row>
    <row r="748" spans="1:42"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row>
    <row r="749" spans="1:42"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row>
    <row r="750" spans="1:42"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row>
    <row r="751" spans="1:42"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row>
    <row r="752" spans="1:42"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row>
    <row r="753" spans="1:42"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row>
    <row r="754" spans="1:42"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row>
    <row r="755" spans="1:42"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row>
    <row r="756" spans="1:42"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row>
    <row r="757" spans="1:42"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row>
    <row r="758" spans="1:42"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row>
    <row r="759" spans="1:42"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row>
    <row r="760" spans="1:42"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row>
    <row r="761" spans="1:42"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row>
    <row r="762" spans="1:42"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row>
    <row r="763" spans="1:42"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row>
    <row r="764" spans="1:42"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row>
    <row r="765" spans="1:42"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row>
    <row r="766" spans="1:42"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row>
    <row r="767" spans="1:42"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row>
    <row r="768" spans="1:42"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row>
    <row r="769" spans="1:42"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row>
    <row r="770" spans="1:42"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row>
    <row r="771" spans="1:42"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row>
    <row r="772" spans="1:42"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row>
    <row r="773" spans="1:42"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row>
    <row r="774" spans="1:42"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row>
    <row r="775" spans="1:42"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row>
    <row r="776" spans="1:42"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row>
    <row r="777" spans="1:42"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row>
    <row r="778" spans="1:42"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row>
    <row r="779" spans="1:42"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row>
    <row r="780" spans="1:42"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row>
    <row r="781" spans="1:42"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row>
    <row r="782" spans="1:42"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row>
    <row r="783" spans="1:42"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row>
    <row r="784" spans="1:42"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row>
    <row r="785" spans="1:42"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row>
    <row r="786" spans="1:42"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row>
    <row r="787" spans="1:42"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row>
    <row r="788" spans="1:42"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row>
    <row r="789" spans="1:42"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row>
    <row r="790" spans="1:42"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row>
    <row r="791" spans="1:42"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row>
    <row r="792" spans="1:42"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row>
    <row r="793" spans="1:42"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row>
    <row r="794" spans="1:42"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row>
    <row r="795" spans="1:42"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row>
    <row r="796" spans="1:42"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row>
    <row r="797" spans="1:42"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row>
    <row r="798" spans="1:42"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row>
    <row r="799" spans="1:42"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row>
    <row r="800" spans="1:42"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row>
    <row r="801" spans="1:42"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row>
    <row r="802" spans="1:42"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row>
    <row r="803" spans="1:42"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row>
    <row r="804" spans="1:42"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row>
    <row r="805" spans="1:42"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row>
    <row r="806" spans="1:42"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row>
    <row r="807" spans="1:42"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row>
    <row r="808" spans="1:42"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row>
    <row r="809" spans="1:42"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row>
    <row r="810" spans="1:42"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row>
    <row r="811" spans="1:42"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row>
    <row r="812" spans="1:42"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row>
    <row r="813" spans="1:42"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row>
    <row r="814" spans="1:42"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row>
    <row r="815" spans="1:42"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row>
    <row r="816" spans="1:42"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row>
    <row r="817" spans="1:42"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row>
    <row r="818" spans="1:42"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row>
    <row r="819" spans="1:42"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row>
    <row r="820" spans="1:42"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row>
    <row r="821" spans="1:42"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row>
    <row r="822" spans="1:42"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row>
    <row r="823" spans="1:42"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row>
    <row r="824" spans="1:42"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row>
    <row r="825" spans="1:42"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row>
    <row r="826" spans="1:42"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row>
    <row r="827" spans="1:42"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row>
    <row r="828" spans="1:42"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row>
    <row r="829" spans="1:42"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row>
    <row r="830" spans="1:42"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row>
    <row r="831" spans="1:42"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row>
    <row r="832" spans="1:42"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row>
    <row r="833" spans="1:42"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row>
    <row r="834" spans="1:42"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row>
    <row r="835" spans="1:42"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row>
    <row r="836" spans="1:42"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row>
    <row r="837" spans="1:42"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row>
    <row r="838" spans="1:42"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row>
    <row r="839" spans="1:42"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row>
    <row r="840" spans="1:42"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row>
    <row r="841" spans="1:42"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row>
    <row r="842" spans="1:42"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row>
    <row r="843" spans="1:42"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row>
    <row r="844" spans="1:42"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row>
    <row r="845" spans="1:42"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row>
    <row r="846" spans="1:42"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row>
    <row r="847" spans="1:42"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row>
    <row r="848" spans="1:42"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row>
    <row r="849" spans="1:42"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row>
    <row r="850" spans="1:42"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row>
    <row r="851" spans="1:42"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row>
    <row r="852" spans="1:42"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row>
    <row r="853" spans="1:42"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row>
    <row r="854" spans="1:42"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row>
    <row r="855" spans="1:42"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row>
    <row r="856" spans="1:42"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row>
    <row r="857" spans="1:42"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row>
    <row r="858" spans="1:42"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row>
    <row r="859" spans="1:42"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row>
    <row r="860" spans="1:42"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row>
    <row r="861" spans="1:42"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row>
    <row r="862" spans="1:42"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row>
    <row r="863" spans="1:42"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row>
    <row r="864" spans="1:42"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row>
    <row r="865" spans="1:42"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row>
    <row r="866" spans="1:42"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row>
    <row r="867" spans="1:42"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row>
    <row r="868" spans="1:42"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row>
    <row r="869" spans="1:42"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row>
    <row r="870" spans="1:42"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row>
    <row r="871" spans="1:42"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row>
    <row r="872" spans="1:42"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row>
    <row r="873" spans="1:42"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row>
    <row r="874" spans="1:42"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row>
    <row r="875" spans="1:42"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row>
    <row r="876" spans="1:42"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row>
    <row r="877" spans="1:42"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row>
    <row r="878" spans="1:42"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row>
    <row r="879" spans="1:42"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row>
    <row r="880" spans="1:42"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row>
    <row r="881" spans="1:42"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row>
    <row r="882" spans="1:42"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row>
    <row r="883" spans="1:42"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row>
    <row r="884" spans="1:42"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row>
    <row r="885" spans="1:42"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row>
    <row r="886" spans="1:42"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row>
    <row r="887" spans="1:42"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row>
    <row r="888" spans="1:42"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row>
    <row r="889" spans="1:42"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row>
    <row r="890" spans="1:42"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row>
    <row r="891" spans="1:42"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row>
    <row r="892" spans="1:42"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row>
    <row r="893" spans="1:42"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row>
    <row r="894" spans="1:42"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row>
    <row r="895" spans="1:42"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row>
    <row r="896" spans="1:42"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row>
    <row r="897" spans="1:42"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row>
    <row r="898" spans="1:42"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row>
    <row r="899" spans="1:42"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row>
    <row r="900" spans="1:42"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row>
    <row r="901" spans="1:42"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row>
    <row r="902" spans="1:42"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row>
    <row r="903" spans="1:42"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row>
    <row r="904" spans="1:42"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row>
    <row r="905" spans="1:42"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row>
    <row r="906" spans="1:42"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row>
    <row r="907" spans="1:42"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row>
    <row r="908" spans="1:42"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row>
    <row r="909" spans="1:42"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row>
    <row r="910" spans="1:42"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row>
    <row r="911" spans="1:42"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row>
    <row r="912" spans="1:42"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row>
    <row r="913" spans="1:42"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row>
    <row r="914" spans="1:42"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row>
    <row r="915" spans="1:42"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row>
    <row r="916" spans="1:42"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row>
    <row r="917" spans="1:42"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row>
    <row r="918" spans="1:42"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row>
    <row r="919" spans="1:42"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row>
    <row r="920" spans="1:42"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row>
    <row r="921" spans="1:42"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row>
    <row r="922" spans="1:42"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row>
    <row r="923" spans="1:42"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row>
    <row r="924" spans="1:42"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row>
    <row r="925" spans="1:42"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row>
    <row r="926" spans="1:42"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row>
    <row r="927" spans="1:42"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row>
    <row r="928" spans="1:42"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row>
    <row r="929" spans="1:42"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row>
    <row r="930" spans="1:42"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row>
    <row r="931" spans="1:42"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row>
    <row r="932" spans="1:42"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row>
    <row r="933" spans="1:42"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row>
    <row r="934" spans="1:42"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row>
    <row r="935" spans="1:42"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row>
    <row r="936" spans="1:42"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row>
    <row r="937" spans="1:42"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row>
    <row r="938" spans="1:42"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row>
    <row r="939" spans="1:42"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row>
    <row r="940" spans="1:42"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row>
    <row r="941" spans="1:42"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row>
    <row r="942" spans="1:42"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row>
    <row r="943" spans="1:42"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row>
    <row r="944" spans="1:42"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row>
    <row r="945" spans="1:42"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row>
    <row r="946" spans="1:42"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row>
    <row r="947" spans="1:42"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row>
    <row r="948" spans="1:42"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row>
    <row r="949" spans="1:42"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row>
    <row r="950" spans="1:42"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row>
    <row r="951" spans="1:42"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row>
    <row r="952" spans="1:42"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row>
    <row r="953" spans="1:42"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row>
    <row r="954" spans="1:42"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row>
    <row r="955" spans="1:42"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row>
    <row r="956" spans="1:42"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row>
    <row r="957" spans="1:42"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row>
    <row r="958" spans="1:42"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row>
    <row r="959" spans="1:42"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row>
    <row r="960" spans="1:42"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row>
    <row r="961" spans="1:42"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row>
    <row r="962" spans="1:42"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row>
    <row r="963" spans="1:42"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row>
    <row r="964" spans="1:42"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row>
    <row r="965" spans="1:42"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row>
    <row r="966" spans="1:42"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row>
    <row r="967" spans="1:42"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row>
    <row r="968" spans="1:42"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row>
    <row r="969" spans="1:42"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row>
    <row r="970" spans="1:42"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row>
    <row r="971" spans="1:42"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row>
    <row r="972" spans="1:42"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row>
    <row r="973" spans="1:42"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row>
    <row r="974" spans="1:42"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row>
    <row r="975" spans="1:42"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row>
    <row r="976" spans="1:42"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row>
    <row r="977" spans="1:42"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row>
    <row r="978" spans="1:42"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row>
    <row r="979" spans="1:42"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row>
    <row r="980" spans="1:42"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row>
    <row r="981" spans="1:42"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row>
    <row r="982" spans="1:42"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row>
    <row r="983" spans="1:42"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row>
    <row r="984" spans="1:42"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row>
    <row r="985" spans="1:42"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row>
    <row r="986" spans="1:42"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row>
    <row r="987" spans="1:42"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row>
    <row r="988" spans="1:42"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row>
    <row r="989" spans="1:42"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row>
    <row r="990" spans="1:42"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row>
    <row r="991" spans="1:42"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row>
    <row r="992" spans="1:42"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row>
    <row r="993" spans="1:42"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row>
    <row r="994" spans="1:42"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row>
    <row r="995" spans="1:42"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row>
    <row r="996" spans="1:42"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row>
    <row r="997" spans="1:42"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row>
    <row r="998" spans="1:42"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row>
    <row r="999" spans="1:42"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row>
    <row r="1000" spans="1:42"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row>
    <row r="1001" spans="1:42"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row>
    <row r="1002" spans="1:42"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row>
    <row r="1003" spans="1:42" x14ac:dyDescent="0.2">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row>
  </sheetData>
  <mergeCells count="4">
    <mergeCell ref="A23:B23"/>
    <mergeCell ref="A30:AF31"/>
    <mergeCell ref="A24:AH26"/>
    <mergeCell ref="A27:AH28"/>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1098"/>
  <sheetViews>
    <sheetView showGridLines="0" zoomScale="90" zoomScaleNormal="90" workbookViewId="0">
      <pane xSplit="2" ySplit="5" topLeftCell="Y6" activePane="bottomRight" state="frozen"/>
      <selection pane="topRight" activeCell="A37" sqref="A37:AH39"/>
      <selection pane="bottomLeft" activeCell="A37" sqref="A37:AH39"/>
      <selection pane="bottomRight"/>
    </sheetView>
  </sheetViews>
  <sheetFormatPr defaultColWidth="9.28515625" defaultRowHeight="14.25" outlineLevelCol="1" x14ac:dyDescent="0.2"/>
  <cols>
    <col min="1" max="1" width="9.28515625" style="69"/>
    <col min="2" max="2" width="50.28515625" style="70" customWidth="1"/>
    <col min="3" max="4" width="22.5703125" style="69" hidden="1" customWidth="1" outlineLevel="1"/>
    <col min="5" max="5" width="22.5703125" style="69" hidden="1" customWidth="1" outlineLevel="1" collapsed="1"/>
    <col min="6" max="8" width="22.5703125" style="69" hidden="1" customWidth="1" outlineLevel="1"/>
    <col min="9" max="11" width="22.5703125" style="69" hidden="1" customWidth="1" outlineLevel="1" collapsed="1"/>
    <col min="12" max="25" width="22.5703125" style="69" hidden="1" customWidth="1" outlineLevel="1"/>
    <col min="26" max="26" width="22.5703125" style="69" customWidth="1" collapsed="1"/>
    <col min="27" max="27" width="22.5703125" style="69" customWidth="1"/>
    <col min="28" max="32" width="22.5703125" style="69" hidden="1" customWidth="1" outlineLevel="1"/>
    <col min="33" max="33" width="22.5703125" style="69" customWidth="1" collapsed="1"/>
    <col min="34" max="34" width="22.5703125" style="69" customWidth="1"/>
    <col min="35" max="16384" width="9.28515625" style="69"/>
  </cols>
  <sheetData>
    <row r="1" spans="1:40" ht="15" x14ac:dyDescent="0.25">
      <c r="A1" s="11" t="s">
        <v>292</v>
      </c>
    </row>
    <row r="2" spans="1:40" x14ac:dyDescent="0.2">
      <c r="A2" s="3" t="s">
        <v>283</v>
      </c>
    </row>
    <row r="4" spans="1:40" ht="30" x14ac:dyDescent="0.25">
      <c r="B4" s="11"/>
      <c r="C4" s="135" t="s">
        <v>71</v>
      </c>
      <c r="D4" s="72" t="s">
        <v>71</v>
      </c>
      <c r="E4" s="72" t="s">
        <v>71</v>
      </c>
      <c r="F4" s="135" t="s">
        <v>71</v>
      </c>
      <c r="G4" s="135" t="s">
        <v>70</v>
      </c>
      <c r="H4" s="135" t="s">
        <v>71</v>
      </c>
      <c r="I4" s="72" t="s">
        <v>71</v>
      </c>
      <c r="J4" s="72" t="s">
        <v>71</v>
      </c>
      <c r="K4" s="72" t="s">
        <v>71</v>
      </c>
      <c r="L4" s="72" t="s">
        <v>70</v>
      </c>
      <c r="M4" s="72" t="s">
        <v>71</v>
      </c>
      <c r="N4" s="72" t="s">
        <v>71</v>
      </c>
      <c r="O4" s="72" t="s">
        <v>71</v>
      </c>
      <c r="P4" s="72" t="s">
        <v>71</v>
      </c>
      <c r="Q4" s="72" t="s">
        <v>70</v>
      </c>
      <c r="R4" s="72" t="s">
        <v>71</v>
      </c>
      <c r="S4" s="72" t="s">
        <v>71</v>
      </c>
      <c r="T4" s="72" t="s">
        <v>72</v>
      </c>
      <c r="U4" s="72" t="s">
        <v>71</v>
      </c>
      <c r="V4" s="72" t="s">
        <v>73</v>
      </c>
      <c r="W4" s="72" t="s">
        <v>71</v>
      </c>
      <c r="X4" s="72" t="s">
        <v>70</v>
      </c>
      <c r="Y4" s="72" t="s">
        <v>71</v>
      </c>
      <c r="Z4" s="257" t="s">
        <v>71</v>
      </c>
      <c r="AA4" s="257" t="s">
        <v>72</v>
      </c>
      <c r="AB4" s="72" t="s">
        <v>71</v>
      </c>
      <c r="AC4" s="72" t="s">
        <v>73</v>
      </c>
      <c r="AD4" s="72" t="s">
        <v>71</v>
      </c>
      <c r="AE4" s="72" t="s">
        <v>70</v>
      </c>
      <c r="AF4" s="72" t="s">
        <v>71</v>
      </c>
      <c r="AG4" s="257" t="s">
        <v>71</v>
      </c>
      <c r="AH4" s="257" t="s">
        <v>72</v>
      </c>
    </row>
    <row r="5" spans="1:40" ht="15" x14ac:dyDescent="0.25">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73">
        <v>44561</v>
      </c>
      <c r="X5" s="73">
        <v>44561</v>
      </c>
      <c r="Y5" s="73">
        <v>44651</v>
      </c>
      <c r="Z5" s="309">
        <v>44742</v>
      </c>
      <c r="AA5" s="309">
        <v>44742</v>
      </c>
      <c r="AB5" s="73">
        <v>44834</v>
      </c>
      <c r="AC5" s="73">
        <v>44834</v>
      </c>
      <c r="AD5" s="73">
        <v>44926</v>
      </c>
      <c r="AE5" s="73">
        <v>44926</v>
      </c>
      <c r="AF5" s="73">
        <v>45016</v>
      </c>
      <c r="AG5" s="309">
        <v>45107</v>
      </c>
      <c r="AH5" s="309" t="s">
        <v>284</v>
      </c>
    </row>
    <row r="6" spans="1:40" ht="16.149999999999999" customHeight="1" x14ac:dyDescent="0.25">
      <c r="A6" s="49" t="s">
        <v>291</v>
      </c>
      <c r="B6" s="235"/>
      <c r="C6" s="62">
        <v>11.5</v>
      </c>
      <c r="D6" s="79">
        <v>75.500000000000014</v>
      </c>
      <c r="E6" s="79">
        <v>89.3</v>
      </c>
      <c r="F6" s="87">
        <f>130.4</f>
        <v>130.4</v>
      </c>
      <c r="G6" s="79">
        <v>306.60000000000002</v>
      </c>
      <c r="H6" s="79">
        <v>23.29999999999999</v>
      </c>
      <c r="I6" s="79">
        <v>88.6</v>
      </c>
      <c r="J6" s="79">
        <v>83.5</v>
      </c>
      <c r="K6" s="229">
        <v>174.9</v>
      </c>
      <c r="L6" s="198">
        <v>367.8</v>
      </c>
      <c r="M6" s="198">
        <v>6.9</v>
      </c>
      <c r="N6" s="79">
        <v>41.7</v>
      </c>
      <c r="O6" s="79">
        <v>36.5</v>
      </c>
      <c r="P6" s="79">
        <v>95.8</v>
      </c>
      <c r="Q6" s="79">
        <v>181.1</v>
      </c>
      <c r="R6" s="198">
        <v>25.5</v>
      </c>
      <c r="S6" s="79">
        <v>112.6</v>
      </c>
      <c r="T6" s="79">
        <v>138</v>
      </c>
      <c r="U6" s="79">
        <v>108.89999999999999</v>
      </c>
      <c r="V6" s="79">
        <v>247.3</v>
      </c>
      <c r="W6" s="79">
        <v>213.9</v>
      </c>
      <c r="X6" s="79">
        <v>461.2</v>
      </c>
      <c r="Y6" s="198">
        <v>109.4</v>
      </c>
      <c r="Z6" s="198">
        <v>142.9</v>
      </c>
      <c r="AA6" s="198">
        <v>252.2</v>
      </c>
      <c r="AB6" s="198">
        <v>98.6</v>
      </c>
      <c r="AC6" s="198">
        <v>350.8</v>
      </c>
      <c r="AD6" s="198">
        <v>104.1</v>
      </c>
      <c r="AE6" s="198">
        <v>455</v>
      </c>
      <c r="AF6" s="198">
        <v>-9.4</v>
      </c>
      <c r="AG6" s="198">
        <v>50.5</v>
      </c>
      <c r="AH6" s="198">
        <v>41.1</v>
      </c>
    </row>
    <row r="7" spans="1:40" ht="16.149999999999999" customHeight="1" x14ac:dyDescent="0.25">
      <c r="A7" s="125" t="s">
        <v>285</v>
      </c>
      <c r="B7" s="236"/>
      <c r="C7" s="119">
        <v>145.30000000000001</v>
      </c>
      <c r="D7" s="126">
        <v>145.69999999999999</v>
      </c>
      <c r="E7" s="152">
        <v>184</v>
      </c>
      <c r="F7" s="152">
        <v>209</v>
      </c>
      <c r="G7" s="118">
        <v>171.2</v>
      </c>
      <c r="H7" s="118">
        <v>216.6</v>
      </c>
      <c r="I7" s="118">
        <v>216.9</v>
      </c>
      <c r="J7" s="120">
        <v>218</v>
      </c>
      <c r="K7" s="152">
        <v>219.3</v>
      </c>
      <c r="L7" s="118">
        <v>217.7</v>
      </c>
      <c r="M7" s="120">
        <v>219.9</v>
      </c>
      <c r="N7" s="241">
        <v>220.4</v>
      </c>
      <c r="O7" s="241">
        <v>221.1</v>
      </c>
      <c r="P7" s="241">
        <v>221.7</v>
      </c>
      <c r="Q7" s="241">
        <v>220.8</v>
      </c>
      <c r="R7" s="241">
        <v>222.3</v>
      </c>
      <c r="S7" s="241">
        <v>223</v>
      </c>
      <c r="T7" s="241">
        <v>222.7</v>
      </c>
      <c r="U7" s="241">
        <v>223.3</v>
      </c>
      <c r="V7" s="241">
        <v>222.9</v>
      </c>
      <c r="W7" s="241">
        <v>223.5</v>
      </c>
      <c r="X7" s="241">
        <v>223</v>
      </c>
      <c r="Y7" s="241">
        <v>224.7</v>
      </c>
      <c r="Z7" s="241">
        <v>225.6</v>
      </c>
      <c r="AA7" s="241">
        <v>225.1</v>
      </c>
      <c r="AB7" s="241">
        <v>225.7</v>
      </c>
      <c r="AC7" s="241">
        <v>225.3</v>
      </c>
      <c r="AD7" s="241">
        <v>225.8</v>
      </c>
      <c r="AE7" s="241">
        <v>225.4</v>
      </c>
      <c r="AF7" s="241">
        <v>226.2</v>
      </c>
      <c r="AG7" s="241">
        <v>227.1</v>
      </c>
      <c r="AH7" s="241">
        <v>226.7</v>
      </c>
    </row>
    <row r="8" spans="1:40" ht="16.149999999999999" customHeight="1" x14ac:dyDescent="0.25">
      <c r="A8" s="125" t="s">
        <v>286</v>
      </c>
      <c r="B8" s="236"/>
      <c r="C8" s="119">
        <v>156.19999999999999</v>
      </c>
      <c r="D8" s="119">
        <v>157.5</v>
      </c>
      <c r="E8" s="153">
        <v>197</v>
      </c>
      <c r="F8" s="153">
        <v>222.2</v>
      </c>
      <c r="G8" s="118">
        <v>183.4</v>
      </c>
      <c r="H8" s="120">
        <v>224</v>
      </c>
      <c r="I8" s="120">
        <v>224.8</v>
      </c>
      <c r="J8" s="120">
        <v>224.5</v>
      </c>
      <c r="K8" s="153">
        <v>224.6</v>
      </c>
      <c r="L8" s="120">
        <v>224.5</v>
      </c>
      <c r="M8" s="120">
        <v>223.9</v>
      </c>
      <c r="N8" s="241">
        <v>220.8</v>
      </c>
      <c r="O8" s="241">
        <v>221.7</v>
      </c>
      <c r="P8" s="241">
        <v>223.8</v>
      </c>
      <c r="Q8" s="241">
        <v>222.9</v>
      </c>
      <c r="R8" s="241">
        <v>223.9</v>
      </c>
      <c r="S8" s="241">
        <v>226.3</v>
      </c>
      <c r="T8" s="241">
        <v>225.1</v>
      </c>
      <c r="U8" s="241">
        <v>227</v>
      </c>
      <c r="V8" s="241">
        <v>225.8</v>
      </c>
      <c r="W8" s="241">
        <v>228.7</v>
      </c>
      <c r="X8" s="241">
        <v>226.5</v>
      </c>
      <c r="Y8" s="241">
        <v>229.1</v>
      </c>
      <c r="Z8" s="241">
        <v>228</v>
      </c>
      <c r="AA8" s="241">
        <v>228.6</v>
      </c>
      <c r="AB8" s="241">
        <v>227.5</v>
      </c>
      <c r="AC8" s="241">
        <v>228.3</v>
      </c>
      <c r="AD8" s="241">
        <v>226.5</v>
      </c>
      <c r="AE8" s="241">
        <v>228</v>
      </c>
      <c r="AF8" s="241">
        <v>226.2</v>
      </c>
      <c r="AG8" s="241">
        <v>227.1</v>
      </c>
      <c r="AH8" s="241">
        <v>227.2</v>
      </c>
    </row>
    <row r="9" spans="1:40" ht="16.149999999999999" customHeight="1" x14ac:dyDescent="0.25">
      <c r="A9" s="125" t="s">
        <v>293</v>
      </c>
      <c r="B9" s="236"/>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0.62</v>
      </c>
      <c r="U9" s="88">
        <v>0.48768472906403937</v>
      </c>
      <c r="V9" s="88">
        <v>1.1100000000000001</v>
      </c>
      <c r="W9" s="88">
        <v>0.96</v>
      </c>
      <c r="X9" s="88">
        <v>2.0699999999999998</v>
      </c>
      <c r="Y9" s="88">
        <v>0.49</v>
      </c>
      <c r="Z9" s="88">
        <v>0.63</v>
      </c>
      <c r="AA9" s="88">
        <v>1.1200000000000001</v>
      </c>
      <c r="AB9" s="88">
        <v>0.43686309260079798</v>
      </c>
      <c r="AC9" s="88">
        <v>1.5570350643586299</v>
      </c>
      <c r="AD9" s="88">
        <v>0.46</v>
      </c>
      <c r="AE9" s="88">
        <v>2.02</v>
      </c>
      <c r="AF9" s="88">
        <v>-0.04</v>
      </c>
      <c r="AG9" s="356">
        <v>0.22</v>
      </c>
      <c r="AH9" s="356">
        <v>0.18</v>
      </c>
    </row>
    <row r="10" spans="1:40" ht="16.149999999999999" customHeight="1" x14ac:dyDescent="0.25">
      <c r="A10" s="237" t="s">
        <v>294</v>
      </c>
      <c r="B10" s="238"/>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0.61</v>
      </c>
      <c r="U10" s="89">
        <v>0.47973568281938322</v>
      </c>
      <c r="V10" s="89">
        <v>1.1000000000000001</v>
      </c>
      <c r="W10" s="89">
        <v>0.94</v>
      </c>
      <c r="X10" s="89">
        <v>2.04</v>
      </c>
      <c r="Y10" s="89">
        <v>0.48</v>
      </c>
      <c r="Z10" s="89">
        <v>0.63</v>
      </c>
      <c r="AA10" s="89">
        <v>1.1000000000000001</v>
      </c>
      <c r="AB10" s="89">
        <v>0.43340659340659299</v>
      </c>
      <c r="AC10" s="89">
        <v>1.5365746824353901</v>
      </c>
      <c r="AD10" s="89">
        <v>0.46</v>
      </c>
      <c r="AE10" s="89">
        <v>2</v>
      </c>
      <c r="AF10" s="89">
        <v>-0.04</v>
      </c>
      <c r="AG10" s="357">
        <v>0.22</v>
      </c>
      <c r="AH10" s="357">
        <v>0.18</v>
      </c>
    </row>
    <row r="11" spans="1:40" ht="15" x14ac:dyDescent="0.25">
      <c r="A11" s="125"/>
      <c r="B11" s="11"/>
      <c r="C11" s="212"/>
      <c r="D11" s="212"/>
      <c r="E11" s="212"/>
      <c r="F11" s="212"/>
      <c r="G11" s="212"/>
      <c r="H11" s="212"/>
      <c r="I11" s="212"/>
      <c r="J11" s="212"/>
      <c r="K11" s="212"/>
      <c r="L11" s="212"/>
      <c r="M11" s="212"/>
      <c r="N11" s="212"/>
      <c r="O11" s="212"/>
      <c r="P11" s="212"/>
      <c r="Q11" s="212"/>
    </row>
    <row r="12" spans="1:40" ht="15" x14ac:dyDescent="0.25">
      <c r="A12" s="125"/>
      <c r="B12" s="11"/>
      <c r="C12" s="212"/>
      <c r="D12" s="212"/>
      <c r="E12" s="212"/>
      <c r="F12" s="212"/>
      <c r="G12" s="212"/>
      <c r="H12" s="212"/>
      <c r="I12" s="212"/>
      <c r="J12" s="212"/>
      <c r="K12" s="212"/>
      <c r="L12" s="212"/>
      <c r="M12" s="212"/>
      <c r="N12" s="212"/>
      <c r="O12" s="212"/>
      <c r="P12" s="212"/>
      <c r="Q12" s="212"/>
    </row>
    <row r="13" spans="1:40" ht="15" x14ac:dyDescent="0.25">
      <c r="A13" s="125"/>
      <c r="B13" s="11"/>
      <c r="C13" s="212"/>
      <c r="D13" s="212"/>
      <c r="E13" s="212"/>
      <c r="F13" s="212"/>
      <c r="G13" s="212"/>
      <c r="H13" s="212"/>
      <c r="I13" s="212"/>
      <c r="J13" s="212"/>
      <c r="K13" s="212"/>
      <c r="L13" s="212"/>
      <c r="M13" s="212"/>
    </row>
    <row r="14" spans="1:40" x14ac:dyDescent="0.2">
      <c r="A14" s="393" t="s">
        <v>201</v>
      </c>
      <c r="B14" s="393"/>
      <c r="C14" s="311"/>
      <c r="D14" s="311"/>
      <c r="E14" s="311"/>
      <c r="F14" s="311"/>
      <c r="G14" s="311"/>
      <c r="H14" s="311"/>
      <c r="I14" s="311"/>
      <c r="J14" s="311"/>
      <c r="K14" s="311"/>
      <c r="L14" s="311"/>
      <c r="M14" s="311"/>
      <c r="N14" s="283"/>
      <c r="O14" s="283"/>
      <c r="P14" s="283"/>
      <c r="Q14" s="283"/>
      <c r="R14" s="283"/>
      <c r="Y14" s="283"/>
      <c r="Z14" s="283"/>
      <c r="AA14" s="283"/>
      <c r="AB14" s="283"/>
      <c r="AC14" s="283"/>
      <c r="AD14" s="283"/>
      <c r="AE14" s="283"/>
      <c r="AF14" s="283"/>
      <c r="AG14" s="283"/>
      <c r="AH14" s="283"/>
    </row>
    <row r="15" spans="1:40" ht="14.25" customHeight="1" x14ac:dyDescent="0.2">
      <c r="A15" s="391" t="s">
        <v>287</v>
      </c>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
      <c r="AJ15" s="3"/>
      <c r="AK15" s="3"/>
      <c r="AL15" s="3"/>
      <c r="AM15" s="3"/>
      <c r="AN15" s="3"/>
    </row>
    <row r="16" spans="1:40" x14ac:dyDescent="0.2">
      <c r="A16" s="391"/>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
      <c r="AJ16" s="3"/>
      <c r="AK16" s="3"/>
      <c r="AL16" s="3"/>
      <c r="AM16" s="3"/>
      <c r="AN16" s="3"/>
    </row>
    <row r="17" spans="1:40" x14ac:dyDescent="0.2">
      <c r="A17" s="343"/>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
      <c r="AJ17" s="3"/>
      <c r="AK17" s="3"/>
      <c r="AL17" s="3"/>
      <c r="AM17" s="3"/>
      <c r="AN17" s="3"/>
    </row>
    <row r="18" spans="1:40" x14ac:dyDescent="0.2">
      <c r="A18" s="392" t="s">
        <v>96</v>
      </c>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
      <c r="AH18" s="3"/>
      <c r="AI18" s="3"/>
      <c r="AJ18" s="3"/>
      <c r="AK18" s="3"/>
      <c r="AL18" s="3"/>
      <c r="AM18" s="3"/>
      <c r="AN18" s="3"/>
    </row>
    <row r="19" spans="1:40" x14ac:dyDescent="0.2">
      <c r="A19" s="392"/>
      <c r="B19" s="392"/>
      <c r="C19" s="392"/>
      <c r="D19" s="392"/>
      <c r="E19" s="39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
      <c r="AH19" s="3"/>
      <c r="AI19" s="3"/>
      <c r="AJ19" s="3"/>
      <c r="AK19" s="3"/>
      <c r="AL19" s="3"/>
      <c r="AM19" s="3"/>
      <c r="AN19" s="3"/>
    </row>
    <row r="20" spans="1:40" x14ac:dyDescent="0.2">
      <c r="A20" s="344"/>
      <c r="B20" s="344"/>
      <c r="C20" s="344"/>
      <c r="D20" s="34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
      <c r="AJ20" s="3"/>
      <c r="AK20" s="3"/>
      <c r="AL20" s="3"/>
      <c r="AM20" s="3"/>
      <c r="AN20" s="3"/>
    </row>
    <row r="21" spans="1:40"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row>
    <row r="22" spans="1:40"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row>
    <row r="23" spans="1:40"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40"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40"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40"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40"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40"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40"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40"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40"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40"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40"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40"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40"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40"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40"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40"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40"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40"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40"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40"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40"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40"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40"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40"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40"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40"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40"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40"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40"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40"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40"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40"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40"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40"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40"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40"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40"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40"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40"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40"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40"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40"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40"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40"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40"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40"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40"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40"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40"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40"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40"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40"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40"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40"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40"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40"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40"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40"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40"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40"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40"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40"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40"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40"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40"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40"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40"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40"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40"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40"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40"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40"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40"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40"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40"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40"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40"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40"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40"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40"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40"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40"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40"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40"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40"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40"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40"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40"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40"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40"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40"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40"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40"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40"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40"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40"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40"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40"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40"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40"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40"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40"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40"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40"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40"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40"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40"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40"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40"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40"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40"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40"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40"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40"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40"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40"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40"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40"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40"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40"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40"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40"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40"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40"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40"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40"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40"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40"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40"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40"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40"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40"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40"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40"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40"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40"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40"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40"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40"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40"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40"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40"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40"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40"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40"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40"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40"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40"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40"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40"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40"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40"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40"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40"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40"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40"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40"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40"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40"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40"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40"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40"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40"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40"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40"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40"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40"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40"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40"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40"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40"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40"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40"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40"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40"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40"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40"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40"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40"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40"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40"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40"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40"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40"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40"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40"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40"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40"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40"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40"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40"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40"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40"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40"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40"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40"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40"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40"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40"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40"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40"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40"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40"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40"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40"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40"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40"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40"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40"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40"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40"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row r="355" spans="1:40"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row>
    <row r="356" spans="1:40"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row>
    <row r="357" spans="1:40"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row>
    <row r="358" spans="1:40"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row>
    <row r="359" spans="1:40"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row>
    <row r="360" spans="1:40"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row>
    <row r="361" spans="1:40"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row>
    <row r="362" spans="1:40"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row>
    <row r="363" spans="1:40"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row>
    <row r="364" spans="1:40"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row>
    <row r="365" spans="1:40"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row>
    <row r="366" spans="1:40"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row>
    <row r="367" spans="1:40"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row>
    <row r="368" spans="1:40"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row>
    <row r="369" spans="1:40"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row>
    <row r="370" spans="1:40"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row>
    <row r="371" spans="1:40"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row>
    <row r="372" spans="1:40"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row>
    <row r="373" spans="1:40"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row>
    <row r="374" spans="1:40"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row>
    <row r="375" spans="1:40"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row>
    <row r="376" spans="1:40"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row>
    <row r="377" spans="1:40"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row>
    <row r="378" spans="1:40"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row>
    <row r="379" spans="1:40"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row>
    <row r="380" spans="1:40"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row>
    <row r="381" spans="1:40"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row>
    <row r="382" spans="1:40"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row>
    <row r="383" spans="1:40"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row>
    <row r="384" spans="1:40"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row>
    <row r="385" spans="1:40"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row>
    <row r="386" spans="1:40"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row>
    <row r="387" spans="1:40"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row>
    <row r="388" spans="1:40"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row>
    <row r="389" spans="1:40"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row>
    <row r="390" spans="1:40"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row>
    <row r="391" spans="1:40"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row>
    <row r="392" spans="1:40"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row>
    <row r="393" spans="1:40"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row>
    <row r="394" spans="1:40"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row>
    <row r="395" spans="1:40"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row>
    <row r="396" spans="1:40"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row>
    <row r="397" spans="1:40"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row>
    <row r="398" spans="1:40"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row>
    <row r="399" spans="1:40"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row>
    <row r="400" spans="1:40"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row>
    <row r="401" spans="1:40"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row>
    <row r="402" spans="1:40"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row>
    <row r="403" spans="1:40"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row>
    <row r="404" spans="1:40"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row>
    <row r="405" spans="1:40"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row>
    <row r="406" spans="1:40"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row>
    <row r="407" spans="1:40"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row>
    <row r="408" spans="1:40"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row>
    <row r="409" spans="1:40"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row>
    <row r="410" spans="1:40"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row>
    <row r="411" spans="1:40"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row>
    <row r="412" spans="1:40"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row>
    <row r="413" spans="1:40"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row>
    <row r="414" spans="1:40"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row>
    <row r="415" spans="1:40"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row>
    <row r="416" spans="1:40"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row>
    <row r="417" spans="1:40"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row>
    <row r="418" spans="1:40"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row>
    <row r="419" spans="1:40"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row>
    <row r="420" spans="1:40"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row>
    <row r="421" spans="1:40"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row>
    <row r="422" spans="1:40"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row>
    <row r="423" spans="1:40"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row>
    <row r="424" spans="1:40"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row>
    <row r="425" spans="1:40"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row>
    <row r="426" spans="1:40"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row>
    <row r="427" spans="1:40"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row>
    <row r="428" spans="1:40"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row>
    <row r="429" spans="1:40"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row>
    <row r="430" spans="1:40"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row>
    <row r="431" spans="1:40"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row>
    <row r="432" spans="1:40"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row>
    <row r="433" spans="1:40"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row>
    <row r="434" spans="1:40"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row>
    <row r="435" spans="1:40"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row>
    <row r="436" spans="1:40"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row>
    <row r="437" spans="1:40"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row>
    <row r="438" spans="1:40"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row>
    <row r="439" spans="1:40"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row>
    <row r="440" spans="1:40"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row>
    <row r="441" spans="1:40"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row>
    <row r="442" spans="1:40"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row>
    <row r="443" spans="1:40"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row>
    <row r="444" spans="1:40"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row>
    <row r="445" spans="1:40"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row>
    <row r="446" spans="1:40"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row>
    <row r="447" spans="1:40"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row>
    <row r="448" spans="1:40"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row>
    <row r="449" spans="1:40"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row>
    <row r="450" spans="1:40"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row>
    <row r="451" spans="1:40"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row>
    <row r="452" spans="1:40"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row>
    <row r="453" spans="1:40"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row>
    <row r="454" spans="1:40"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row>
    <row r="455" spans="1:40"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row>
    <row r="456" spans="1:40"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row>
    <row r="457" spans="1:40"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row>
    <row r="458" spans="1:40"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row>
    <row r="459" spans="1:40"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row>
    <row r="460" spans="1:40"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row>
    <row r="461" spans="1:40"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row>
    <row r="462" spans="1:40"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row>
    <row r="463" spans="1:40"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row>
    <row r="464" spans="1:40"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row>
    <row r="465" spans="1:40"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row>
    <row r="466" spans="1:40"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row>
    <row r="467" spans="1:40"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row>
    <row r="468" spans="1:40"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row>
    <row r="469" spans="1:40"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row>
    <row r="470" spans="1:40"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row>
    <row r="471" spans="1:40"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row>
    <row r="472" spans="1:40"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row>
    <row r="473" spans="1:40"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row>
    <row r="474" spans="1:40"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row>
    <row r="475" spans="1:40"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row>
    <row r="476" spans="1:40"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row>
    <row r="477" spans="1:40"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row>
    <row r="478" spans="1:40"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row>
    <row r="479" spans="1:40"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row>
    <row r="480" spans="1:40"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row>
    <row r="481" spans="1:40"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row>
    <row r="482" spans="1:40"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row>
    <row r="483" spans="1:40"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row>
    <row r="484" spans="1:40"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row>
    <row r="485" spans="1:40"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row>
    <row r="486" spans="1:40"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row>
    <row r="487" spans="1:40"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row>
    <row r="488" spans="1:40"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row>
    <row r="489" spans="1:40"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row>
    <row r="490" spans="1:40"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row>
    <row r="491" spans="1:40"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row>
    <row r="492" spans="1:40"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row>
    <row r="493" spans="1:40"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row>
    <row r="494" spans="1:40"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row>
    <row r="495" spans="1:40"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row>
    <row r="496" spans="1:40"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row>
    <row r="497" spans="1:40"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row>
    <row r="498" spans="1:40"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row>
    <row r="499" spans="1:40"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row>
    <row r="500" spans="1:40"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row>
    <row r="501" spans="1:40"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row>
    <row r="502" spans="1:40"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row>
    <row r="503" spans="1:40"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row>
    <row r="504" spans="1:40"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row>
    <row r="505" spans="1:40"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row>
    <row r="506" spans="1:40"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row>
    <row r="507" spans="1:40"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row>
    <row r="508" spans="1:40"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row>
    <row r="509" spans="1:40"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row>
    <row r="510" spans="1:40"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row>
    <row r="511" spans="1:40"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row>
    <row r="512" spans="1:40"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row>
    <row r="513" spans="1:40"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row>
    <row r="514" spans="1:40"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row>
    <row r="515" spans="1:40"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row>
    <row r="516" spans="1:40"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row>
    <row r="517" spans="1:40"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row>
    <row r="518" spans="1:40"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row>
    <row r="519" spans="1:40"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row>
    <row r="520" spans="1:40"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row>
    <row r="521" spans="1:40"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row>
    <row r="522" spans="1:40"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row>
    <row r="523" spans="1:40"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row>
    <row r="524" spans="1:40"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row>
    <row r="525" spans="1:40"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row>
    <row r="526" spans="1:40"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row>
    <row r="527" spans="1:40"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row>
    <row r="528" spans="1:40"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row>
    <row r="529" spans="1:40"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row>
    <row r="530" spans="1:40"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row>
    <row r="531" spans="1:40"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row>
    <row r="532" spans="1:40"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row>
    <row r="533" spans="1:40"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row>
    <row r="534" spans="1:40"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row>
    <row r="535" spans="1:40"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row>
    <row r="536" spans="1:40"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row>
    <row r="537" spans="1:40"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row>
    <row r="538" spans="1:40"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row>
    <row r="539" spans="1:40"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row>
    <row r="540" spans="1:40"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row>
    <row r="541" spans="1:40"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row>
    <row r="542" spans="1:40"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row>
    <row r="543" spans="1:40"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row>
    <row r="544" spans="1:40"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row>
    <row r="545" spans="1:40"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row>
    <row r="546" spans="1:40"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row>
    <row r="547" spans="1:40"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row>
    <row r="548" spans="1:40"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row>
    <row r="549" spans="1:40"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row>
    <row r="550" spans="1:40"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row>
    <row r="551" spans="1:40"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row>
    <row r="552" spans="1:40"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row>
    <row r="553" spans="1:40"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row>
    <row r="554" spans="1:40"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row>
    <row r="555" spans="1:40"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row>
    <row r="556" spans="1:40"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row>
    <row r="557" spans="1:40"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row>
    <row r="558" spans="1:40"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row>
    <row r="559" spans="1:40"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row>
    <row r="560" spans="1:40"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row>
    <row r="561" spans="1:40"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row>
    <row r="562" spans="1:40"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row>
    <row r="563" spans="1:40"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row>
    <row r="564" spans="1:40"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row>
    <row r="565" spans="1:40"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row>
    <row r="566" spans="1:40"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row>
    <row r="567" spans="1:40"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row>
    <row r="568" spans="1:40"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row>
    <row r="569" spans="1:40"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row>
    <row r="570" spans="1:40"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row>
    <row r="571" spans="1:40"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row>
    <row r="572" spans="1:40"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row>
    <row r="573" spans="1:40"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row>
    <row r="574" spans="1:40"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row>
    <row r="575" spans="1:40"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row>
    <row r="576" spans="1:40"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row>
    <row r="577" spans="1:40"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row>
    <row r="578" spans="1:40"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row>
    <row r="579" spans="1:40"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row>
    <row r="580" spans="1:40"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row>
    <row r="581" spans="1:40"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row>
    <row r="582" spans="1:40"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row>
    <row r="583" spans="1:40"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row>
    <row r="584" spans="1:40"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row>
    <row r="585" spans="1:40"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row>
    <row r="586" spans="1:40"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row>
    <row r="587" spans="1:40"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row>
    <row r="588" spans="1:40"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row>
    <row r="589" spans="1:40"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row>
    <row r="590" spans="1:40"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row>
    <row r="591" spans="1:40"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row>
    <row r="592" spans="1:40"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row>
    <row r="593" spans="1:40"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row>
    <row r="594" spans="1:40"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row>
    <row r="595" spans="1:40"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row>
    <row r="596" spans="1:40"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row>
    <row r="597" spans="1:40"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row>
    <row r="598" spans="1:40"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row>
    <row r="599" spans="1:40"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row>
    <row r="600" spans="1:40"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row>
    <row r="601" spans="1:40"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row>
    <row r="602" spans="1:40"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row>
    <row r="603" spans="1:40"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row>
    <row r="604" spans="1:40"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row>
    <row r="605" spans="1:40"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row>
    <row r="606" spans="1:40"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row>
    <row r="607" spans="1:40"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row>
    <row r="608" spans="1:40"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row>
    <row r="609" spans="1:40"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row>
    <row r="610" spans="1:40"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row>
    <row r="611" spans="1:40"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row>
    <row r="612" spans="1:40"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row>
    <row r="613" spans="1:40"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row>
    <row r="614" spans="1:40"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row>
    <row r="615" spans="1:40"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row>
    <row r="616" spans="1:40"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row>
    <row r="617" spans="1:40"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row>
    <row r="618" spans="1:40"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row>
    <row r="619" spans="1:40"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row>
    <row r="620" spans="1:40"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row>
    <row r="621" spans="1:40"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row>
    <row r="622" spans="1:40"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row>
    <row r="623" spans="1:40"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row>
    <row r="624" spans="1:40"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row>
    <row r="625" spans="1:40"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row>
    <row r="626" spans="1:40"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row>
    <row r="627" spans="1:40"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row>
    <row r="628" spans="1:40"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row>
    <row r="629" spans="1:40"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row>
    <row r="630" spans="1:40"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row>
    <row r="631" spans="1:40"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row>
    <row r="632" spans="1:40"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row>
    <row r="633" spans="1:40"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row>
    <row r="634" spans="1:40"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row>
    <row r="635" spans="1:40"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row>
    <row r="636" spans="1:40"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row>
    <row r="637" spans="1:40"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row>
    <row r="638" spans="1:40"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row>
    <row r="639" spans="1:40"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row>
    <row r="640" spans="1:40"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row>
    <row r="641" spans="1:40"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row>
    <row r="642" spans="1:40"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row>
    <row r="643" spans="1:40"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row>
    <row r="644" spans="1:40"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row>
    <row r="645" spans="1:40"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row>
    <row r="646" spans="1:40"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row>
    <row r="647" spans="1:40"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row>
    <row r="648" spans="1:40"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row>
    <row r="649" spans="1:40"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row>
    <row r="650" spans="1:40"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row>
    <row r="651" spans="1:40"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row>
    <row r="652" spans="1:40"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row>
    <row r="653" spans="1:40"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row>
    <row r="654" spans="1:40"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row>
    <row r="655" spans="1:40"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row>
    <row r="656" spans="1:40"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row>
    <row r="657" spans="1:40"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row>
    <row r="658" spans="1:40"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row>
    <row r="659" spans="1:40"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row>
    <row r="660" spans="1:40"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row>
    <row r="661" spans="1:40"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row>
    <row r="662" spans="1:40"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row>
    <row r="663" spans="1:40"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row>
    <row r="664" spans="1:40"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row>
    <row r="665" spans="1:40"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row>
    <row r="666" spans="1:40"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row>
    <row r="667" spans="1:40"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row>
    <row r="668" spans="1:40"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row>
    <row r="669" spans="1:40"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row>
    <row r="670" spans="1:40"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row>
    <row r="671" spans="1:40"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row>
    <row r="672" spans="1:40"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row>
    <row r="673" spans="1:40"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row>
    <row r="674" spans="1:40"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row>
    <row r="675" spans="1:40"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row>
    <row r="676" spans="1:40"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row>
    <row r="677" spans="1:40"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row>
    <row r="678" spans="1:40"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row>
    <row r="679" spans="1:40"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row>
    <row r="680" spans="1:40"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row>
    <row r="681" spans="1:40"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row>
    <row r="682" spans="1:40"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row>
    <row r="683" spans="1:40"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row>
    <row r="684" spans="1:40"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row>
    <row r="685" spans="1:40"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row>
    <row r="686" spans="1:40"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row>
    <row r="687" spans="1:40"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row>
    <row r="688" spans="1:40"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row>
    <row r="689" spans="1:40"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row>
    <row r="690" spans="1:40"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row>
    <row r="691" spans="1:40"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row>
    <row r="692" spans="1:40"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row>
    <row r="693" spans="1:40"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row>
    <row r="694" spans="1:40"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row>
    <row r="695" spans="1:40"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row>
    <row r="696" spans="1:40"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row>
    <row r="697" spans="1:40"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row>
    <row r="698" spans="1:40"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row>
    <row r="699" spans="1:40"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row>
    <row r="700" spans="1:40"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row>
    <row r="701" spans="1:40"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row>
    <row r="702" spans="1:40"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row>
    <row r="703" spans="1:40"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row>
    <row r="704" spans="1:40"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row>
    <row r="705" spans="1:40"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row>
    <row r="706" spans="1:40"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row>
    <row r="707" spans="1:40"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row>
    <row r="708" spans="1:40"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row>
    <row r="709" spans="1:40"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row>
    <row r="710" spans="1:40"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row>
    <row r="711" spans="1:40"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row>
    <row r="712" spans="1:40"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row>
    <row r="713" spans="1:40"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row>
    <row r="714" spans="1:40"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row>
    <row r="715" spans="1:40"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row>
    <row r="716" spans="1:40"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row>
    <row r="717" spans="1:40"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row>
    <row r="718" spans="1:40"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row>
    <row r="719" spans="1:40"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row>
    <row r="720" spans="1:40"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row>
    <row r="721" spans="1:40"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row>
    <row r="722" spans="1:40"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row>
    <row r="723" spans="1:40"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row>
    <row r="724" spans="1:40"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row>
    <row r="725" spans="1:40"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row>
    <row r="726" spans="1:40"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row>
    <row r="727" spans="1:40"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row>
    <row r="728" spans="1:40"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row>
    <row r="729" spans="1:40"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row>
    <row r="730" spans="1:40"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row>
    <row r="731" spans="1:40"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row>
    <row r="732" spans="1:40"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row>
    <row r="733" spans="1:40"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row>
    <row r="734" spans="1:40"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row>
    <row r="735" spans="1:40"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row>
    <row r="736" spans="1:40"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row>
    <row r="737" spans="1:40"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row>
    <row r="738" spans="1:40"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row>
    <row r="739" spans="1:40"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row>
    <row r="740" spans="1:40"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row>
    <row r="741" spans="1:40"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row>
    <row r="742" spans="1:40"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row>
    <row r="743" spans="1:40"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row>
    <row r="744" spans="1:40"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row>
    <row r="745" spans="1:40"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row>
    <row r="746" spans="1:40"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row>
    <row r="747" spans="1:40"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row>
    <row r="748" spans="1:40"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row>
    <row r="749" spans="1:40"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row>
    <row r="750" spans="1:40"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row>
    <row r="751" spans="1:40"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row>
    <row r="752" spans="1:40"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row>
    <row r="753" spans="1:40"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row>
    <row r="754" spans="1:40"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row>
    <row r="755" spans="1:40"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row>
    <row r="756" spans="1:40"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row>
    <row r="757" spans="1:40"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row>
    <row r="758" spans="1:40"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row>
    <row r="759" spans="1:40"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row>
    <row r="760" spans="1:40"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row>
    <row r="761" spans="1:40"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row>
    <row r="762" spans="1:40"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row>
    <row r="763" spans="1:40"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row>
    <row r="764" spans="1:40"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row>
    <row r="765" spans="1:40"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row>
    <row r="766" spans="1:40"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row>
    <row r="767" spans="1:40"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row>
    <row r="768" spans="1:40"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row>
    <row r="769" spans="1:40"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row>
    <row r="770" spans="1:40"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row>
    <row r="771" spans="1:40"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row>
    <row r="772" spans="1:40"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row>
    <row r="773" spans="1:40"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row>
    <row r="774" spans="1:40"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row>
    <row r="775" spans="1:40"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row>
    <row r="776" spans="1:40"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row>
    <row r="777" spans="1:40"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row>
    <row r="778" spans="1:40"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row>
    <row r="779" spans="1:40"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row>
    <row r="780" spans="1:40"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row>
    <row r="781" spans="1:40"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row>
    <row r="782" spans="1:40"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row>
    <row r="783" spans="1:40"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row>
    <row r="784" spans="1:40"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row>
    <row r="785" spans="1:40"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row>
    <row r="786" spans="1:40"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row>
    <row r="787" spans="1:40"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row>
    <row r="788" spans="1:40"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row>
    <row r="789" spans="1:40"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row>
    <row r="790" spans="1:40"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row>
    <row r="791" spans="1:40"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row>
    <row r="792" spans="1:40"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row>
    <row r="793" spans="1:40"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row>
    <row r="794" spans="1:40"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row>
    <row r="795" spans="1:40"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row>
    <row r="796" spans="1:40"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row>
    <row r="797" spans="1:40"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row>
    <row r="798" spans="1:40"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row>
    <row r="799" spans="1:40"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row>
    <row r="800" spans="1:40"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row>
    <row r="801" spans="1:40"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row>
    <row r="802" spans="1:40"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row>
    <row r="803" spans="1:40"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row>
    <row r="804" spans="1:40"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row>
    <row r="805" spans="1:40"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row>
    <row r="806" spans="1:40"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row>
    <row r="807" spans="1:40"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row>
    <row r="808" spans="1:40"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row>
    <row r="809" spans="1:40"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row>
    <row r="810" spans="1:40"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row>
    <row r="811" spans="1:40"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row>
    <row r="812" spans="1:40"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row>
    <row r="813" spans="1:40"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row>
    <row r="814" spans="1:40"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row>
    <row r="815" spans="1:40"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row>
    <row r="816" spans="1:40"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row>
    <row r="817" spans="1:40"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row>
    <row r="818" spans="1:40"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row>
    <row r="819" spans="1:40"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row>
    <row r="820" spans="1:40"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row>
    <row r="821" spans="1:40"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row>
    <row r="822" spans="1:40"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row>
    <row r="823" spans="1:40"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row>
    <row r="824" spans="1:40"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row>
    <row r="825" spans="1:40"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row>
    <row r="826" spans="1:40"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row>
    <row r="827" spans="1:40"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row>
    <row r="828" spans="1:40"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row>
    <row r="829" spans="1:40"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row>
    <row r="830" spans="1:40"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row>
    <row r="831" spans="1:40"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row>
    <row r="832" spans="1:40"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row>
    <row r="833" spans="1:40"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row>
    <row r="834" spans="1:40"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row>
    <row r="835" spans="1:40"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row>
    <row r="836" spans="1:40"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row>
    <row r="837" spans="1:40"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row>
    <row r="838" spans="1:40"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row>
    <row r="839" spans="1:40"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row>
    <row r="840" spans="1:40"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row>
    <row r="841" spans="1:40"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row>
    <row r="842" spans="1:40"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row>
    <row r="843" spans="1:40"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row>
    <row r="844" spans="1:40"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row>
    <row r="845" spans="1:40"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row>
    <row r="846" spans="1:40"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row>
    <row r="847" spans="1:40"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row>
    <row r="848" spans="1:40"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row>
    <row r="849" spans="1:40"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row>
    <row r="850" spans="1:40"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row>
    <row r="851" spans="1:40"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row>
    <row r="852" spans="1:40"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row>
    <row r="853" spans="1:40"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row>
    <row r="854" spans="1:40"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row>
    <row r="855" spans="1:40"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row>
    <row r="856" spans="1:40"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row>
    <row r="857" spans="1:40"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row>
    <row r="858" spans="1:40"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row>
    <row r="859" spans="1:40"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row>
    <row r="860" spans="1:40"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row>
    <row r="861" spans="1:40"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row>
    <row r="862" spans="1:40"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row>
    <row r="863" spans="1:40"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row>
    <row r="864" spans="1:40"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row>
    <row r="865" spans="1:40"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row>
    <row r="866" spans="1:40"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row>
    <row r="867" spans="1:40"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row>
    <row r="868" spans="1:40"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row>
    <row r="869" spans="1:40"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row>
    <row r="870" spans="1:40"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row>
    <row r="871" spans="1:40"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row>
    <row r="872" spans="1:40"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row>
    <row r="873" spans="1:40"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row>
    <row r="874" spans="1:40"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row>
    <row r="875" spans="1:40"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row>
    <row r="876" spans="1:40"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row>
    <row r="877" spans="1:40"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row>
    <row r="878" spans="1:40"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row>
    <row r="879" spans="1:40"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row>
    <row r="880" spans="1:40"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row>
    <row r="881" spans="1:40"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row>
    <row r="882" spans="1:40"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row>
    <row r="883" spans="1:40"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row>
    <row r="884" spans="1:40"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row>
    <row r="885" spans="1:40"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row>
    <row r="886" spans="1:40"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row>
    <row r="887" spans="1:40"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row>
    <row r="888" spans="1:40"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row>
    <row r="889" spans="1:40"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row>
    <row r="890" spans="1:40"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row>
    <row r="891" spans="1:40"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row>
    <row r="892" spans="1:40"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row>
    <row r="893" spans="1:40"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row>
    <row r="894" spans="1:40"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row>
    <row r="895" spans="1:40"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row>
    <row r="896" spans="1:40"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row>
    <row r="897" spans="1:40"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row>
    <row r="898" spans="1:40"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row>
    <row r="899" spans="1:40"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row>
    <row r="900" spans="1:40"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row>
    <row r="901" spans="1:40"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row>
    <row r="902" spans="1:40"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row>
    <row r="903" spans="1:40"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row>
    <row r="904" spans="1:40"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row>
    <row r="905" spans="1:40"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row>
    <row r="906" spans="1:40"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row>
    <row r="907" spans="1:40"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row>
    <row r="908" spans="1:40"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row>
    <row r="909" spans="1:40"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row>
    <row r="910" spans="1:40"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row>
    <row r="911" spans="1:40"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row>
    <row r="912" spans="1:40"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row>
    <row r="913" spans="1:40"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row>
    <row r="914" spans="1:40"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row>
    <row r="915" spans="1:40"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row>
    <row r="916" spans="1:40"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row>
    <row r="917" spans="1:40"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row>
    <row r="918" spans="1:40"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row>
    <row r="919" spans="1:40"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row>
    <row r="920" spans="1:40"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row>
    <row r="921" spans="1:40"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row>
    <row r="922" spans="1:40"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row>
    <row r="923" spans="1:40"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row>
    <row r="924" spans="1:40"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row>
    <row r="925" spans="1:40"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row>
    <row r="926" spans="1:40"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row>
    <row r="927" spans="1:40"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row>
    <row r="928" spans="1:40"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row>
    <row r="929" spans="1:40"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row>
    <row r="930" spans="1:40"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row>
    <row r="931" spans="1:40"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row>
    <row r="932" spans="1:40"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row>
    <row r="933" spans="1:40"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row>
    <row r="934" spans="1:40"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row>
    <row r="935" spans="1:40"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row>
    <row r="936" spans="1:40"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row>
    <row r="937" spans="1:40"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row>
    <row r="938" spans="1:40"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row>
    <row r="939" spans="1:40"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row>
    <row r="940" spans="1:40"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row>
    <row r="941" spans="1:40"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row>
    <row r="942" spans="1:40"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row>
    <row r="943" spans="1:40"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row>
    <row r="944" spans="1:40"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row>
    <row r="945" spans="1:40"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row>
    <row r="946" spans="1:40"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row>
    <row r="947" spans="1:40"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row>
    <row r="948" spans="1:40"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row>
    <row r="949" spans="1:40"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row>
    <row r="950" spans="1:40"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row>
    <row r="951" spans="1:40"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row>
    <row r="952" spans="1:40"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row>
    <row r="953" spans="1:40"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row>
    <row r="954" spans="1:40"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row>
    <row r="955" spans="1:40"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row>
    <row r="956" spans="1:40"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row>
    <row r="957" spans="1:40"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row>
    <row r="958" spans="1:40"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row>
    <row r="959" spans="1:40"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row>
    <row r="960" spans="1:40"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row>
    <row r="961" spans="1:40"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row>
    <row r="962" spans="1:40"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row>
    <row r="963" spans="1:40"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row>
    <row r="964" spans="1:40"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row>
    <row r="965" spans="1:40"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row>
    <row r="966" spans="1:40"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row>
    <row r="967" spans="1:40"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row>
    <row r="968" spans="1:40"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row>
    <row r="969" spans="1:40"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row>
    <row r="970" spans="1:40"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row>
    <row r="971" spans="1:40"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row>
    <row r="972" spans="1:40"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row>
    <row r="973" spans="1:40"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row>
    <row r="974" spans="1:40"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row>
    <row r="975" spans="1:40"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row>
    <row r="976" spans="1:40"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row>
    <row r="977" spans="1:40"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row>
    <row r="978" spans="1:40"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row>
    <row r="979" spans="1:40"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row>
    <row r="980" spans="1:40"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row>
    <row r="981" spans="1:40"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row>
    <row r="982" spans="1:40"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row>
    <row r="983" spans="1:40"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row>
    <row r="984" spans="1:40"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row>
    <row r="985" spans="1:40"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row>
    <row r="986" spans="1:40"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row>
    <row r="987" spans="1:40"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row>
    <row r="988" spans="1:40"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row>
    <row r="989" spans="1:40"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row>
    <row r="990" spans="1:40"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row>
    <row r="991" spans="1:40"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row>
    <row r="992" spans="1:40"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row>
    <row r="993" spans="1:40"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row>
    <row r="994" spans="1:40"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row>
    <row r="995" spans="1:40"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row>
    <row r="996" spans="1:40"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row>
    <row r="997" spans="1:40"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row>
    <row r="998" spans="1:40"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row>
    <row r="999" spans="1:40"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row>
    <row r="1000" spans="1:40"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row>
    <row r="1001" spans="1:40"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row>
    <row r="1002" spans="1:40"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row>
    <row r="1003" spans="1:40" x14ac:dyDescent="0.2">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row>
    <row r="1004" spans="1:40" x14ac:dyDescent="0.2">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row>
    <row r="1005" spans="1:40" x14ac:dyDescent="0.2">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row>
    <row r="1006" spans="1:40" x14ac:dyDescent="0.2">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row>
    <row r="1007" spans="1:40" x14ac:dyDescent="0.2">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row>
    <row r="1008" spans="1:40" x14ac:dyDescent="0.2">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row>
    <row r="1009" spans="1:40" x14ac:dyDescent="0.2">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row>
    <row r="1010" spans="1:40" x14ac:dyDescent="0.2">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row>
    <row r="1011" spans="1:40" x14ac:dyDescent="0.2">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row>
    <row r="1012" spans="1:40" x14ac:dyDescent="0.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row>
    <row r="1013" spans="1:40" x14ac:dyDescent="0.2">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row>
    <row r="1014" spans="1:40" x14ac:dyDescent="0.2">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row>
    <row r="1015" spans="1:40" x14ac:dyDescent="0.2">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row>
    <row r="1016" spans="1:40" x14ac:dyDescent="0.2">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row>
    <row r="1017" spans="1:40" x14ac:dyDescent="0.2">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row>
    <row r="1018" spans="1:40" x14ac:dyDescent="0.2">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row>
    <row r="1019" spans="1:40" x14ac:dyDescent="0.2">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row>
    <row r="1020" spans="1:40" x14ac:dyDescent="0.2">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row>
    <row r="1021" spans="1:40" x14ac:dyDescent="0.2">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row>
    <row r="1022" spans="1:40" x14ac:dyDescent="0.2">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row>
    <row r="1023" spans="1:40" x14ac:dyDescent="0.2">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row>
    <row r="1024" spans="1:40" x14ac:dyDescent="0.2">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row>
    <row r="1025" spans="1:40" x14ac:dyDescent="0.2">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row>
    <row r="1026" spans="1:40" x14ac:dyDescent="0.2">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row>
    <row r="1027" spans="1:40" x14ac:dyDescent="0.2">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row>
    <row r="1028" spans="1:40" x14ac:dyDescent="0.2">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row>
    <row r="1029" spans="1:40" x14ac:dyDescent="0.2">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row>
    <row r="1030" spans="1:40" x14ac:dyDescent="0.2">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row>
    <row r="1031" spans="1:40" x14ac:dyDescent="0.2">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row>
    <row r="1032" spans="1:40" x14ac:dyDescent="0.2">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row>
    <row r="1033" spans="1:40" x14ac:dyDescent="0.2">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row>
    <row r="1034" spans="1:40" x14ac:dyDescent="0.2">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row>
    <row r="1035" spans="1:40" x14ac:dyDescent="0.2">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row>
    <row r="1036" spans="1:40" x14ac:dyDescent="0.2">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row>
    <row r="1037" spans="1:40" x14ac:dyDescent="0.2">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row>
    <row r="1038" spans="1:40" x14ac:dyDescent="0.2">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row>
    <row r="1039" spans="1:40" x14ac:dyDescent="0.2">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row>
    <row r="1040" spans="1:40" x14ac:dyDescent="0.2">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row>
    <row r="1041" spans="1:40" x14ac:dyDescent="0.2">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row>
    <row r="1042" spans="1:40" x14ac:dyDescent="0.2">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row>
    <row r="1043" spans="1:40" x14ac:dyDescent="0.2">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row>
    <row r="1044" spans="1:40" x14ac:dyDescent="0.2">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row>
    <row r="1045" spans="1:40" x14ac:dyDescent="0.2">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row>
    <row r="1046" spans="1:40" x14ac:dyDescent="0.2">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row>
    <row r="1047" spans="1:40" x14ac:dyDescent="0.2">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row>
    <row r="1048" spans="1:40" x14ac:dyDescent="0.2">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row>
    <row r="1049" spans="1:40" x14ac:dyDescent="0.2">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row>
    <row r="1050" spans="1:40" x14ac:dyDescent="0.2">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row>
    <row r="1051" spans="1:40" x14ac:dyDescent="0.2">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row>
    <row r="1052" spans="1:40" x14ac:dyDescent="0.2">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row>
    <row r="1053" spans="1:40" x14ac:dyDescent="0.2">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row>
    <row r="1054" spans="1:40" x14ac:dyDescent="0.2">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row>
    <row r="1055" spans="1:40" x14ac:dyDescent="0.2">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row>
    <row r="1056" spans="1:40" x14ac:dyDescent="0.2">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row>
    <row r="1057" spans="1:40" x14ac:dyDescent="0.2">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row>
    <row r="1058" spans="1:40" x14ac:dyDescent="0.2">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row>
    <row r="1059" spans="1:40" x14ac:dyDescent="0.2">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row>
    <row r="1060" spans="1:40" x14ac:dyDescent="0.2">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row>
    <row r="1061" spans="1:40" x14ac:dyDescent="0.2">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row>
    <row r="1062" spans="1:40" x14ac:dyDescent="0.2">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row>
    <row r="1063" spans="1:40" x14ac:dyDescent="0.2">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row>
    <row r="1064" spans="1:40" x14ac:dyDescent="0.2">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row>
    <row r="1065" spans="1:40" x14ac:dyDescent="0.2">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row>
    <row r="1066" spans="1:40" x14ac:dyDescent="0.2">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row>
    <row r="1067" spans="1:40" x14ac:dyDescent="0.2">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row>
    <row r="1068" spans="1:40" x14ac:dyDescent="0.2">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row>
    <row r="1069" spans="1:40" x14ac:dyDescent="0.2">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row>
    <row r="1070" spans="1:40" x14ac:dyDescent="0.2">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row>
    <row r="1071" spans="1:40" x14ac:dyDescent="0.2">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row>
    <row r="1072" spans="1:40" x14ac:dyDescent="0.2">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row>
    <row r="1073" spans="1:40" x14ac:dyDescent="0.2">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row>
    <row r="1074" spans="1:40" x14ac:dyDescent="0.2">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row>
    <row r="1075" spans="1:40" x14ac:dyDescent="0.2">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row>
    <row r="1076" spans="1:40" x14ac:dyDescent="0.2">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row>
    <row r="1077" spans="1:40" x14ac:dyDescent="0.2">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row>
    <row r="1078" spans="1:40" x14ac:dyDescent="0.2">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row>
    <row r="1079" spans="1:40" x14ac:dyDescent="0.2">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row>
    <row r="1080" spans="1:40" x14ac:dyDescent="0.2">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row>
    <row r="1081" spans="1:40" x14ac:dyDescent="0.2">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row>
    <row r="1082" spans="1:40" x14ac:dyDescent="0.2">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row>
    <row r="1083" spans="1:40" x14ac:dyDescent="0.2">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row>
    <row r="1084" spans="1:40" x14ac:dyDescent="0.2">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row>
    <row r="1085" spans="1:40" x14ac:dyDescent="0.2">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row>
    <row r="1086" spans="1:40" x14ac:dyDescent="0.2">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row>
    <row r="1087" spans="1:40" x14ac:dyDescent="0.2">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row>
    <row r="1088" spans="1:40" x14ac:dyDescent="0.2">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row>
    <row r="1089" spans="1:40" x14ac:dyDescent="0.2">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row>
    <row r="1090" spans="1:40" x14ac:dyDescent="0.2">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row>
    <row r="1091" spans="1:40" x14ac:dyDescent="0.2">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row>
    <row r="1092" spans="1:40" x14ac:dyDescent="0.2">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row>
    <row r="1093" spans="1:40" x14ac:dyDescent="0.2">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row>
    <row r="1094" spans="1:40" x14ac:dyDescent="0.2">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row>
    <row r="1095" spans="1:40" x14ac:dyDescent="0.2">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row>
    <row r="1096" spans="1:40" x14ac:dyDescent="0.2">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row>
    <row r="1097" spans="1:40" x14ac:dyDescent="0.2">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row>
    <row r="1098" spans="1:40" x14ac:dyDescent="0.2">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row>
  </sheetData>
  <mergeCells count="3">
    <mergeCell ref="A14:B14"/>
    <mergeCell ref="A18:AF19"/>
    <mergeCell ref="A15:AH16"/>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workbookViewId="0">
      <selection activeCell="B2" sqref="B2"/>
    </sheetView>
  </sheetViews>
  <sheetFormatPr defaultColWidth="9.28515625" defaultRowHeight="14.25" x14ac:dyDescent="0.2"/>
  <cols>
    <col min="1" max="16384" width="9.2851562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48"/>
  <sheetViews>
    <sheetView showGridLines="0" tabSelected="1" zoomScale="90" zoomScaleNormal="90" workbookViewId="0">
      <pane xSplit="1" ySplit="4" topLeftCell="L5" activePane="bottomRight" state="frozen"/>
      <selection pane="topRight" activeCell="A37" sqref="A37:AH39"/>
      <selection pane="bottomLeft" activeCell="A37" sqref="A37:AH39"/>
      <selection pane="bottomRight"/>
    </sheetView>
  </sheetViews>
  <sheetFormatPr defaultColWidth="9.28515625" defaultRowHeight="14.1" customHeight="1" outlineLevelRow="1" outlineLevelCol="1" x14ac:dyDescent="0.2"/>
  <cols>
    <col min="1" max="1" width="62.5703125" style="8" customWidth="1"/>
    <col min="2" max="5" width="20.5703125" style="1" hidden="1" customWidth="1" outlineLevel="1"/>
    <col min="6" max="6" width="20.5703125" style="1" hidden="1" customWidth="1" outlineLevel="1" collapsed="1"/>
    <col min="7" max="7" width="20.5703125" style="1" hidden="1" customWidth="1" outlineLevel="1"/>
    <col min="8" max="18" width="20.5703125" style="69" hidden="1" customWidth="1" outlineLevel="1"/>
    <col min="19" max="19" width="20.5703125" style="69" customWidth="1" collapsed="1"/>
    <col min="20" max="20" width="20.5703125" style="69" hidden="1" customWidth="1" outlineLevel="1"/>
    <col min="21" max="21" width="20.5703125" style="69" customWidth="1" collapsed="1"/>
    <col min="22" max="22" width="12.28515625" style="69" bestFit="1" customWidth="1"/>
    <col min="23" max="16384" width="9.28515625" style="69"/>
  </cols>
  <sheetData>
    <row r="1" spans="1:22" ht="14.1" customHeight="1" x14ac:dyDescent="0.25">
      <c r="A1" s="11" t="s">
        <v>25</v>
      </c>
    </row>
    <row r="2" spans="1:22" ht="14.1" customHeight="1" x14ac:dyDescent="0.2">
      <c r="A2" s="3" t="s">
        <v>26</v>
      </c>
    </row>
    <row r="3" spans="1:22" ht="14.1" customHeight="1" x14ac:dyDescent="0.25">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105">
        <v>44561</v>
      </c>
      <c r="P3" s="105">
        <v>44651</v>
      </c>
      <c r="Q3" s="105">
        <v>44742</v>
      </c>
      <c r="R3" s="105">
        <v>44834</v>
      </c>
      <c r="S3" s="255">
        <v>44926</v>
      </c>
      <c r="T3" s="105">
        <v>45016</v>
      </c>
      <c r="U3" s="255">
        <v>45107</v>
      </c>
    </row>
    <row r="4" spans="1:22" ht="14.1" customHeight="1" x14ac:dyDescent="0.2">
      <c r="A4" s="18" t="s">
        <v>27</v>
      </c>
      <c r="B4" s="20"/>
      <c r="C4" s="20"/>
      <c r="D4" s="20"/>
      <c r="E4" s="20"/>
      <c r="F4" s="20"/>
      <c r="G4" s="20"/>
      <c r="H4" s="20"/>
      <c r="I4" s="20"/>
      <c r="J4" s="20"/>
      <c r="K4" s="20"/>
      <c r="L4" s="20"/>
      <c r="M4" s="20"/>
      <c r="N4" s="20"/>
      <c r="O4" s="20"/>
      <c r="P4" s="20"/>
      <c r="Q4" s="20"/>
      <c r="R4" s="20"/>
      <c r="S4" s="20"/>
      <c r="T4" s="20"/>
      <c r="U4" s="20"/>
    </row>
    <row r="5" spans="1:22" ht="14.1" customHeight="1" x14ac:dyDescent="0.2">
      <c r="A5" s="245" t="s">
        <v>28</v>
      </c>
      <c r="B5" s="247"/>
      <c r="C5" s="248"/>
      <c r="D5" s="248"/>
      <c r="E5" s="248"/>
      <c r="F5" s="248"/>
      <c r="G5" s="248"/>
      <c r="H5" s="248"/>
      <c r="I5" s="248"/>
      <c r="J5" s="248"/>
      <c r="K5" s="248"/>
      <c r="L5" s="248"/>
      <c r="M5" s="248"/>
      <c r="N5" s="248"/>
      <c r="O5" s="248"/>
      <c r="P5" s="248"/>
      <c r="Q5" s="248"/>
      <c r="R5" s="248"/>
      <c r="S5" s="248"/>
      <c r="T5" s="248"/>
      <c r="U5" s="248"/>
    </row>
    <row r="6" spans="1:22" ht="14.25" x14ac:dyDescent="0.2">
      <c r="A6" s="250" t="s">
        <v>29</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Q6" s="57">
        <v>476.7</v>
      </c>
      <c r="R6" s="57">
        <v>380.8</v>
      </c>
      <c r="S6" s="57">
        <v>644.5</v>
      </c>
      <c r="T6" s="57">
        <v>459.6</v>
      </c>
      <c r="U6" s="57">
        <v>502.3</v>
      </c>
      <c r="V6" s="256"/>
    </row>
    <row r="7" spans="1:22" ht="31.5" customHeight="1" x14ac:dyDescent="0.2">
      <c r="A7" s="329" t="s">
        <v>30</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Q7" s="12">
        <v>1540.4</v>
      </c>
      <c r="R7" s="12">
        <v>1323.4</v>
      </c>
      <c r="S7" s="12">
        <v>1462.4</v>
      </c>
      <c r="T7" s="12">
        <v>1326.5</v>
      </c>
      <c r="U7" s="12">
        <v>1336.1</v>
      </c>
      <c r="V7" s="256"/>
    </row>
    <row r="8" spans="1:22" ht="14.1" customHeight="1" x14ac:dyDescent="0.2">
      <c r="A8" s="250" t="s">
        <v>31</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Q8" s="12">
        <v>35.4</v>
      </c>
      <c r="R8" s="12">
        <v>31.3</v>
      </c>
      <c r="S8" s="12">
        <v>55.4</v>
      </c>
      <c r="T8" s="12">
        <v>62</v>
      </c>
      <c r="U8" s="12">
        <v>144.80000000000001</v>
      </c>
      <c r="V8" s="256"/>
    </row>
    <row r="9" spans="1:22" ht="14.1" customHeight="1" x14ac:dyDescent="0.2">
      <c r="A9" s="250" t="s">
        <v>32</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Q9" s="12">
        <v>431.4</v>
      </c>
      <c r="R9" s="12">
        <v>392.5</v>
      </c>
      <c r="S9" s="12">
        <v>358.2</v>
      </c>
      <c r="T9" s="12">
        <v>360</v>
      </c>
      <c r="U9" s="12">
        <v>374.6</v>
      </c>
      <c r="V9" s="256"/>
    </row>
    <row r="10" spans="1:22" ht="14.1" customHeight="1" x14ac:dyDescent="0.2">
      <c r="A10" s="250" t="s">
        <v>33</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Q10" s="12">
        <v>277.5</v>
      </c>
      <c r="R10" s="12">
        <v>275.3</v>
      </c>
      <c r="S10" s="12">
        <v>246.3</v>
      </c>
      <c r="T10" s="12">
        <v>298.2</v>
      </c>
      <c r="U10" s="12">
        <v>266.8</v>
      </c>
      <c r="V10" s="256"/>
    </row>
    <row r="11" spans="1:22" ht="14.1" customHeight="1" x14ac:dyDescent="0.2">
      <c r="A11" s="251" t="s">
        <v>34</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U11" si="0">SUM(K6:K10)</f>
        <v>2890.6999999999994</v>
      </c>
      <c r="L11" s="21">
        <f t="shared" si="0"/>
        <v>2718.3</v>
      </c>
      <c r="M11" s="21">
        <f t="shared" si="0"/>
        <v>2845.6000000000004</v>
      </c>
      <c r="N11" s="21">
        <f t="shared" si="0"/>
        <v>3076.2</v>
      </c>
      <c r="O11" s="21">
        <f t="shared" si="0"/>
        <v>2830.2999999999997</v>
      </c>
      <c r="P11" s="21">
        <f t="shared" si="0"/>
        <v>2672.8999999999996</v>
      </c>
      <c r="Q11" s="21">
        <f t="shared" si="0"/>
        <v>2761.4</v>
      </c>
      <c r="R11" s="21">
        <f t="shared" ref="R11" si="1">SUM(R6:R10)</f>
        <v>2403.3000000000002</v>
      </c>
      <c r="S11" s="21">
        <f t="shared" si="0"/>
        <v>2766.8</v>
      </c>
      <c r="T11" s="21">
        <f>SUM(T6:T10)</f>
        <v>2506.2999999999997</v>
      </c>
      <c r="U11" s="21">
        <f t="shared" si="0"/>
        <v>2624.6</v>
      </c>
      <c r="V11" s="256"/>
    </row>
    <row r="12" spans="1:22" ht="14.1" customHeight="1" x14ac:dyDescent="0.2">
      <c r="A12" s="9" t="s">
        <v>35</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Q12" s="12">
        <v>180.6</v>
      </c>
      <c r="R12" s="12">
        <v>156.1</v>
      </c>
      <c r="S12" s="12">
        <v>172.6</v>
      </c>
      <c r="T12" s="12">
        <v>169.7</v>
      </c>
      <c r="U12" s="12">
        <v>166</v>
      </c>
      <c r="V12" s="256"/>
    </row>
    <row r="13" spans="1:22" ht="14.1" customHeight="1" x14ac:dyDescent="0.2">
      <c r="A13" s="9" t="s">
        <v>36</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Q13" s="12">
        <v>2050.4</v>
      </c>
      <c r="R13" s="12">
        <v>2020.5</v>
      </c>
      <c r="S13" s="12">
        <v>2065.5</v>
      </c>
      <c r="T13" s="12">
        <v>2066.8000000000002</v>
      </c>
      <c r="U13" s="12">
        <v>2073.3000000000002</v>
      </c>
      <c r="V13" s="256"/>
    </row>
    <row r="14" spans="1:22" ht="14.1" customHeight="1" x14ac:dyDescent="0.2">
      <c r="A14" s="9" t="s">
        <v>37</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Q14" s="12">
        <v>899</v>
      </c>
      <c r="R14" s="12">
        <v>885.4</v>
      </c>
      <c r="S14" s="12">
        <v>874.5</v>
      </c>
      <c r="T14" s="12">
        <v>857.8</v>
      </c>
      <c r="U14" s="12">
        <v>841</v>
      </c>
      <c r="V14" s="256"/>
    </row>
    <row r="15" spans="1:22" ht="14.1" customHeight="1" x14ac:dyDescent="0.2">
      <c r="A15" s="9" t="s">
        <v>38</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Q15" s="12">
        <v>657.2</v>
      </c>
      <c r="R15" s="12">
        <v>659.4</v>
      </c>
      <c r="S15" s="12">
        <v>677.3</v>
      </c>
      <c r="T15" s="12">
        <v>685.7</v>
      </c>
      <c r="U15" s="12">
        <v>681.9</v>
      </c>
      <c r="V15" s="256"/>
    </row>
    <row r="16" spans="1:22" ht="14.1" customHeight="1" x14ac:dyDescent="0.2">
      <c r="A16" s="9" t="s">
        <v>39</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Q16" s="12">
        <v>62.7</v>
      </c>
      <c r="R16" s="12">
        <v>77.599999999999994</v>
      </c>
      <c r="S16" s="12">
        <v>58.6</v>
      </c>
      <c r="T16" s="12">
        <v>58.1</v>
      </c>
      <c r="U16" s="12">
        <v>57.1</v>
      </c>
      <c r="V16" s="256"/>
    </row>
    <row r="17" spans="1:22" ht="14.1" customHeight="1" x14ac:dyDescent="0.2">
      <c r="A17" s="9" t="s">
        <v>40</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Q17" s="12">
        <v>377.9</v>
      </c>
      <c r="R17" s="12">
        <v>345.3</v>
      </c>
      <c r="S17" s="12">
        <v>358</v>
      </c>
      <c r="T17" s="12">
        <v>355.5</v>
      </c>
      <c r="U17" s="12">
        <v>345.8</v>
      </c>
      <c r="V17" s="256"/>
    </row>
    <row r="18" spans="1:22" ht="14.1" customHeight="1" x14ac:dyDescent="0.2">
      <c r="A18" s="14" t="s">
        <v>41</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Q18" s="22">
        <v>744.6</v>
      </c>
      <c r="R18" s="22">
        <v>1074</v>
      </c>
      <c r="S18" s="22">
        <v>976</v>
      </c>
      <c r="T18" s="22">
        <v>921.8</v>
      </c>
      <c r="U18" s="22">
        <v>850.4</v>
      </c>
      <c r="V18" s="256"/>
    </row>
    <row r="19" spans="1:22" ht="14.1" customHeight="1" x14ac:dyDescent="0.25">
      <c r="A19" s="13" t="s">
        <v>42</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U19" si="2">SUM(K11:K18)</f>
        <v>7337.8999999999987</v>
      </c>
      <c r="L19" s="59">
        <f t="shared" si="2"/>
        <v>7130.8</v>
      </c>
      <c r="M19" s="59">
        <f t="shared" si="2"/>
        <v>7256.0000000000009</v>
      </c>
      <c r="N19" s="59">
        <f t="shared" si="2"/>
        <v>7476.3</v>
      </c>
      <c r="O19" s="59">
        <f t="shared" si="2"/>
        <v>7890.4</v>
      </c>
      <c r="P19" s="59">
        <f t="shared" si="2"/>
        <v>7756.1</v>
      </c>
      <c r="Q19" s="59">
        <f t="shared" si="2"/>
        <v>7733.7999999999993</v>
      </c>
      <c r="R19" s="59">
        <f t="shared" ref="R19" si="3">SUM(R11:R18)</f>
        <v>7621.5999999999995</v>
      </c>
      <c r="S19" s="59">
        <f t="shared" si="2"/>
        <v>7949.3</v>
      </c>
      <c r="T19" s="59">
        <f>SUM(T11:T18)</f>
        <v>7621.7</v>
      </c>
      <c r="U19" s="59">
        <f t="shared" si="2"/>
        <v>7640.0999999999995</v>
      </c>
      <c r="V19" s="256"/>
    </row>
    <row r="20" spans="1:22" ht="14.1" customHeight="1" x14ac:dyDescent="0.2">
      <c r="A20" s="9"/>
      <c r="B20" s="12"/>
      <c r="C20" s="12"/>
      <c r="D20" s="12"/>
      <c r="E20" s="12"/>
      <c r="F20" s="12"/>
      <c r="G20" s="12"/>
      <c r="H20" s="12"/>
      <c r="I20" s="12"/>
      <c r="J20" s="12"/>
      <c r="K20" s="12"/>
      <c r="L20" s="12"/>
      <c r="M20" s="12"/>
      <c r="N20" s="12"/>
      <c r="O20" s="12"/>
      <c r="P20" s="12"/>
      <c r="Q20" s="12"/>
      <c r="R20" s="12"/>
      <c r="S20" s="12"/>
      <c r="T20" s="12"/>
      <c r="U20" s="12"/>
    </row>
    <row r="21" spans="1:22" ht="14.1" customHeight="1" x14ac:dyDescent="0.2">
      <c r="A21" s="18" t="s">
        <v>43</v>
      </c>
      <c r="B21" s="20"/>
      <c r="C21" s="20"/>
      <c r="D21" s="20"/>
      <c r="E21" s="20"/>
      <c r="F21" s="20"/>
      <c r="G21" s="20"/>
      <c r="H21" s="20"/>
      <c r="I21" s="20"/>
      <c r="J21" s="20"/>
      <c r="K21" s="20"/>
      <c r="L21" s="20"/>
      <c r="M21" s="20"/>
      <c r="N21" s="20"/>
      <c r="O21" s="20"/>
      <c r="P21" s="20"/>
      <c r="Q21" s="20"/>
      <c r="R21" s="20"/>
      <c r="S21" s="20"/>
      <c r="T21" s="20"/>
      <c r="U21" s="20"/>
    </row>
    <row r="22" spans="1:22" ht="14.1" customHeight="1" x14ac:dyDescent="0.2">
      <c r="A22" s="76" t="s">
        <v>44</v>
      </c>
      <c r="B22" s="248"/>
      <c r="C22" s="248"/>
      <c r="D22" s="248"/>
      <c r="E22" s="248"/>
      <c r="F22" s="248"/>
      <c r="G22" s="248"/>
      <c r="H22" s="248"/>
      <c r="I22" s="248"/>
      <c r="J22" s="248"/>
      <c r="K22" s="248"/>
      <c r="L22" s="248"/>
      <c r="M22" s="248"/>
      <c r="N22" s="248"/>
      <c r="O22" s="248"/>
      <c r="P22" s="248"/>
      <c r="Q22" s="248"/>
      <c r="R22" s="248"/>
      <c r="S22" s="248"/>
      <c r="T22" s="248"/>
      <c r="U22" s="248"/>
    </row>
    <row r="23" spans="1:22" ht="14.1" customHeight="1" x14ac:dyDescent="0.2">
      <c r="A23" s="250" t="s">
        <v>45</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Q23" s="57">
        <v>44.5</v>
      </c>
      <c r="R23" s="57">
        <v>46.3</v>
      </c>
      <c r="S23" s="57">
        <v>49.8</v>
      </c>
      <c r="T23" s="57">
        <v>33.700000000000003</v>
      </c>
      <c r="U23" s="57">
        <v>36.700000000000003</v>
      </c>
    </row>
    <row r="24" spans="1:22" ht="14.1" customHeight="1" x14ac:dyDescent="0.2">
      <c r="A24" s="250" t="s">
        <v>46</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Q24" s="24">
        <v>1091</v>
      </c>
      <c r="R24" s="24">
        <v>1077.7</v>
      </c>
      <c r="S24" s="24">
        <v>1199</v>
      </c>
      <c r="T24" s="24">
        <v>1132.3</v>
      </c>
      <c r="U24" s="24">
        <v>1125.2</v>
      </c>
    </row>
    <row r="25" spans="1:22" ht="14.1" customHeight="1" x14ac:dyDescent="0.2">
      <c r="A25" s="250" t="s">
        <v>47</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Q25" s="12">
        <v>886</v>
      </c>
      <c r="R25" s="12">
        <v>854.7</v>
      </c>
      <c r="S25" s="12">
        <v>916.5</v>
      </c>
      <c r="T25" s="12">
        <v>759.4</v>
      </c>
      <c r="U25" s="12">
        <v>694.7</v>
      </c>
    </row>
    <row r="26" spans="1:22" ht="14.1" customHeight="1" x14ac:dyDescent="0.2">
      <c r="A26" s="250" t="s">
        <v>48</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Q26" s="12">
        <v>55.4</v>
      </c>
      <c r="R26" s="12">
        <v>26.9</v>
      </c>
      <c r="S26" s="12">
        <v>33.1</v>
      </c>
      <c r="T26" s="12">
        <v>6.9</v>
      </c>
      <c r="U26" s="12">
        <v>55.4</v>
      </c>
    </row>
    <row r="27" spans="1:22" ht="14.1" hidden="1" customHeight="1" outlineLevel="1" x14ac:dyDescent="0.2">
      <c r="A27" s="127" t="s">
        <v>49</v>
      </c>
      <c r="B27" s="78">
        <v>0</v>
      </c>
      <c r="C27" s="78">
        <v>0</v>
      </c>
      <c r="D27" s="78">
        <v>0</v>
      </c>
      <c r="E27" s="78">
        <v>0</v>
      </c>
      <c r="F27" s="78">
        <v>0</v>
      </c>
      <c r="G27" s="12"/>
      <c r="H27" s="12">
        <v>114.1</v>
      </c>
      <c r="I27" s="12">
        <v>111.7</v>
      </c>
      <c r="J27" s="12">
        <v>112.1</v>
      </c>
      <c r="K27" s="12">
        <v>0</v>
      </c>
      <c r="L27" s="12">
        <v>0</v>
      </c>
      <c r="M27" s="12">
        <v>0</v>
      </c>
      <c r="N27" s="12">
        <v>0</v>
      </c>
      <c r="O27" s="12">
        <v>0</v>
      </c>
      <c r="P27" s="12">
        <v>0</v>
      </c>
      <c r="Q27" s="12">
        <v>0</v>
      </c>
      <c r="R27" s="12">
        <v>0</v>
      </c>
      <c r="S27" s="12">
        <v>0</v>
      </c>
      <c r="T27" s="12">
        <v>0</v>
      </c>
      <c r="U27" s="12">
        <v>0</v>
      </c>
    </row>
    <row r="28" spans="1:22" ht="14.1" customHeight="1" collapsed="1" x14ac:dyDescent="0.2">
      <c r="A28" s="250" t="s">
        <v>50</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Q28" s="12">
        <v>234.9</v>
      </c>
      <c r="R28" s="12">
        <v>217.4</v>
      </c>
      <c r="S28" s="12">
        <v>192</v>
      </c>
      <c r="T28" s="12">
        <v>187.8</v>
      </c>
      <c r="U28" s="12">
        <v>211.3</v>
      </c>
    </row>
    <row r="29" spans="1:22" ht="14.1" customHeight="1" x14ac:dyDescent="0.2">
      <c r="A29" s="251" t="s">
        <v>51</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U29" si="4">SUM(K23:K28)</f>
        <v>2065.5</v>
      </c>
      <c r="L29" s="21">
        <f t="shared" si="4"/>
        <v>1978.4</v>
      </c>
      <c r="M29" s="21">
        <f t="shared" si="4"/>
        <v>1971.3999999999999</v>
      </c>
      <c r="N29" s="21">
        <f t="shared" si="4"/>
        <v>2132.2999999999997</v>
      </c>
      <c r="O29" s="21">
        <f t="shared" si="4"/>
        <v>2434.5</v>
      </c>
      <c r="P29" s="21">
        <f t="shared" si="4"/>
        <v>2319.3000000000002</v>
      </c>
      <c r="Q29" s="21">
        <f t="shared" si="4"/>
        <v>2311.8000000000002</v>
      </c>
      <c r="R29" s="21">
        <f t="shared" ref="R29" si="5">SUM(R23:R28)</f>
        <v>2223</v>
      </c>
      <c r="S29" s="21">
        <f t="shared" si="4"/>
        <v>2390.4</v>
      </c>
      <c r="T29" s="21">
        <f>SUM(T23:T28)</f>
        <v>2120.1000000000004</v>
      </c>
      <c r="U29" s="21">
        <f t="shared" si="4"/>
        <v>2123.3000000000002</v>
      </c>
    </row>
    <row r="30" spans="1:22" ht="14.1" customHeight="1" x14ac:dyDescent="0.2">
      <c r="A30" s="9" t="s">
        <v>52</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Q30" s="12">
        <v>3212.2</v>
      </c>
      <c r="R30" s="12">
        <v>3211.6</v>
      </c>
      <c r="S30" s="12">
        <v>3211.7</v>
      </c>
      <c r="T30" s="12">
        <v>3228</v>
      </c>
      <c r="U30" s="12">
        <v>3226.4</v>
      </c>
    </row>
    <row r="31" spans="1:22" ht="14.1" customHeight="1" x14ac:dyDescent="0.2">
      <c r="A31" s="9" t="s">
        <v>53</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Q31" s="12">
        <v>5.2</v>
      </c>
      <c r="R31" s="12">
        <v>15.3</v>
      </c>
      <c r="S31" s="12">
        <v>57.2</v>
      </c>
      <c r="T31" s="12">
        <v>60.1</v>
      </c>
      <c r="U31" s="12">
        <v>56.3</v>
      </c>
    </row>
    <row r="32" spans="1:22" ht="14.1" hidden="1" customHeight="1" outlineLevel="1" x14ac:dyDescent="0.2">
      <c r="A32" s="9" t="s">
        <v>54</v>
      </c>
      <c r="B32" s="12"/>
      <c r="C32" s="12"/>
      <c r="D32" s="12"/>
      <c r="E32" s="12"/>
      <c r="F32" s="12"/>
      <c r="G32" s="121">
        <v>0</v>
      </c>
      <c r="H32" s="12"/>
      <c r="I32" s="12">
        <v>29.2</v>
      </c>
      <c r="J32" s="12">
        <v>29.4</v>
      </c>
      <c r="K32" s="12">
        <v>0</v>
      </c>
      <c r="L32" s="12">
        <v>0</v>
      </c>
      <c r="M32" s="12">
        <v>0</v>
      </c>
      <c r="N32" s="12">
        <v>0</v>
      </c>
      <c r="O32" s="12">
        <v>0</v>
      </c>
      <c r="P32" s="12">
        <v>0</v>
      </c>
      <c r="Q32" s="12">
        <v>0</v>
      </c>
      <c r="R32" s="12">
        <v>0</v>
      </c>
      <c r="S32" s="12">
        <v>0</v>
      </c>
      <c r="T32" s="12">
        <v>0</v>
      </c>
      <c r="U32" s="12">
        <v>0</v>
      </c>
    </row>
    <row r="33" spans="1:21" ht="14.1" customHeight="1" collapsed="1" x14ac:dyDescent="0.2">
      <c r="A33" s="9" t="s">
        <v>55</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Q33" s="12">
        <v>359.8</v>
      </c>
      <c r="R33" s="12">
        <v>331.2</v>
      </c>
      <c r="S33" s="12">
        <v>334.6</v>
      </c>
      <c r="T33" s="12">
        <v>332.8</v>
      </c>
      <c r="U33" s="12">
        <v>324.3</v>
      </c>
    </row>
    <row r="34" spans="1:21" ht="14.1" customHeight="1" x14ac:dyDescent="0.2">
      <c r="A34" s="14" t="s">
        <v>56</v>
      </c>
      <c r="B34" s="22">
        <v>386.9</v>
      </c>
      <c r="C34" s="22">
        <v>366.6</v>
      </c>
      <c r="D34" s="22">
        <v>305.8</v>
      </c>
      <c r="E34" s="22">
        <v>346.4</v>
      </c>
      <c r="F34" s="22">
        <v>368.3</v>
      </c>
      <c r="G34" s="230">
        <v>352.1</v>
      </c>
      <c r="H34" s="22">
        <v>422.6</v>
      </c>
      <c r="I34" s="22">
        <v>421.5</v>
      </c>
      <c r="J34" s="22">
        <v>402.8</v>
      </c>
      <c r="K34" s="22">
        <v>433.3</v>
      </c>
      <c r="L34" s="22">
        <v>360.1</v>
      </c>
      <c r="M34" s="22">
        <v>393</v>
      </c>
      <c r="N34" s="22">
        <v>382.9</v>
      </c>
      <c r="O34" s="22">
        <v>343.5</v>
      </c>
      <c r="P34" s="22">
        <v>268.3</v>
      </c>
      <c r="Q34" s="22">
        <v>258.39999999999998</v>
      </c>
      <c r="R34" s="22">
        <v>262.39999999999998</v>
      </c>
      <c r="S34" s="22">
        <v>293.3</v>
      </c>
      <c r="T34" s="22">
        <v>301.2</v>
      </c>
      <c r="U34" s="22">
        <v>287.8</v>
      </c>
    </row>
    <row r="35" spans="1:21" ht="14.1" customHeight="1" x14ac:dyDescent="0.25">
      <c r="A35" s="13" t="s">
        <v>57</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U35" si="6">SUM(K29:K34)</f>
        <v>6242.3</v>
      </c>
      <c r="L35" s="23">
        <f t="shared" si="6"/>
        <v>6024</v>
      </c>
      <c r="M35" s="23">
        <f t="shared" si="6"/>
        <v>6088.5</v>
      </c>
      <c r="N35" s="23">
        <f t="shared" si="6"/>
        <v>6239.6999999999989</v>
      </c>
      <c r="O35" s="23">
        <f t="shared" si="6"/>
        <v>6441.8</v>
      </c>
      <c r="P35" s="23">
        <f t="shared" si="6"/>
        <v>6217.6000000000013</v>
      </c>
      <c r="Q35" s="23">
        <f t="shared" si="6"/>
        <v>6147.4</v>
      </c>
      <c r="R35" s="23">
        <f t="shared" ref="R35" si="7">SUM(R29:R34)</f>
        <v>6043.5</v>
      </c>
      <c r="S35" s="23">
        <f t="shared" si="6"/>
        <v>6287.2000000000007</v>
      </c>
      <c r="T35" s="23">
        <f>SUM(T29:T34)</f>
        <v>6042.2000000000007</v>
      </c>
      <c r="U35" s="23">
        <f t="shared" si="6"/>
        <v>6018.1000000000013</v>
      </c>
    </row>
    <row r="36" spans="1:21" ht="14.1" customHeight="1" x14ac:dyDescent="0.2">
      <c r="A36" s="9"/>
      <c r="B36" s="12"/>
      <c r="C36" s="12"/>
      <c r="D36" s="12"/>
      <c r="E36" s="12"/>
      <c r="F36" s="12"/>
      <c r="G36" s="12"/>
      <c r="H36" s="12"/>
      <c r="I36" s="12"/>
      <c r="J36" s="12"/>
      <c r="K36" s="12"/>
      <c r="L36" s="12"/>
      <c r="M36" s="12"/>
      <c r="N36" s="12"/>
      <c r="O36" s="12"/>
      <c r="P36" s="12"/>
      <c r="Q36" s="12"/>
      <c r="R36" s="12"/>
      <c r="S36" s="12"/>
      <c r="T36" s="12"/>
      <c r="U36" s="12"/>
    </row>
    <row r="37" spans="1:21" ht="14.1" customHeight="1" x14ac:dyDescent="0.2">
      <c r="A37" s="18" t="s">
        <v>58</v>
      </c>
      <c r="B37" s="20"/>
      <c r="C37" s="20"/>
      <c r="D37" s="20"/>
      <c r="E37" s="20"/>
      <c r="F37" s="20"/>
      <c r="G37" s="20"/>
      <c r="H37" s="20"/>
      <c r="I37" s="20"/>
      <c r="J37" s="20"/>
      <c r="K37" s="20"/>
      <c r="L37" s="20"/>
      <c r="M37" s="20"/>
      <c r="N37" s="20"/>
      <c r="O37" s="20"/>
      <c r="P37" s="20"/>
      <c r="Q37" s="20"/>
      <c r="R37" s="20"/>
      <c r="S37" s="20"/>
      <c r="T37" s="20"/>
      <c r="U37" s="20"/>
    </row>
    <row r="38" spans="1:21" ht="57" x14ac:dyDescent="0.2">
      <c r="A38" s="127" t="s">
        <v>59</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Q38" s="12">
        <v>22.6</v>
      </c>
      <c r="R38" s="12">
        <v>22.6</v>
      </c>
      <c r="S38" s="12">
        <v>22.6</v>
      </c>
      <c r="T38" s="12">
        <v>22.7</v>
      </c>
      <c r="U38" s="12">
        <v>22.7</v>
      </c>
    </row>
    <row r="39" spans="1:21" ht="14.1" customHeight="1" x14ac:dyDescent="0.2">
      <c r="A39" s="250" t="s">
        <v>60</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Q39" s="12">
        <v>2892</v>
      </c>
      <c r="R39" s="12">
        <v>2901.5</v>
      </c>
      <c r="S39" s="12">
        <v>2911.5</v>
      </c>
      <c r="T39" s="12">
        <v>2916.1</v>
      </c>
      <c r="U39" s="12">
        <v>2929.8</v>
      </c>
    </row>
    <row r="40" spans="1:21" ht="14.1" hidden="1" customHeight="1" outlineLevel="1" x14ac:dyDescent="0.2">
      <c r="A40" s="127" t="s">
        <v>61</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Q40" s="121">
        <v>0</v>
      </c>
      <c r="R40" s="121">
        <v>0</v>
      </c>
      <c r="S40" s="121">
        <v>0</v>
      </c>
      <c r="T40" s="121">
        <v>0</v>
      </c>
      <c r="U40" s="121">
        <v>0</v>
      </c>
    </row>
    <row r="41" spans="1:21" ht="14.1" customHeight="1" collapsed="1" x14ac:dyDescent="0.2">
      <c r="A41" s="250" t="s">
        <v>62</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Q41" s="12">
        <v>-1135.5</v>
      </c>
      <c r="R41" s="12">
        <v>-1111.5999999999999</v>
      </c>
      <c r="S41" s="12">
        <v>-1081.8</v>
      </c>
      <c r="T41" s="12">
        <v>-1158.2</v>
      </c>
      <c r="U41" s="12">
        <v>-1153.0999999999999</v>
      </c>
    </row>
    <row r="42" spans="1:21" ht="14.1" customHeight="1" x14ac:dyDescent="0.2">
      <c r="A42" s="252" t="s">
        <v>63</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Q42" s="22">
        <v>-193.5</v>
      </c>
      <c r="R42" s="22">
        <v>-235.1</v>
      </c>
      <c r="S42" s="22">
        <v>-191</v>
      </c>
      <c r="T42" s="22">
        <v>-201.6</v>
      </c>
      <c r="U42" s="22">
        <v>-178</v>
      </c>
    </row>
    <row r="43" spans="1:21" ht="14.1" customHeight="1" x14ac:dyDescent="0.25">
      <c r="A43" s="253" t="s">
        <v>64</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U43" si="8">SUM(K38:K42)</f>
        <v>1094.6999999999998</v>
      </c>
      <c r="L43" s="23">
        <f t="shared" si="8"/>
        <v>1105.9000000000001</v>
      </c>
      <c r="M43" s="23">
        <f t="shared" si="8"/>
        <v>1166.6000000000004</v>
      </c>
      <c r="N43" s="23">
        <f t="shared" si="8"/>
        <v>1235.8</v>
      </c>
      <c r="O43" s="23">
        <f t="shared" si="8"/>
        <v>1447.8</v>
      </c>
      <c r="P43" s="23">
        <f t="shared" si="8"/>
        <v>1537.6999999999998</v>
      </c>
      <c r="Q43" s="23">
        <f t="shared" si="8"/>
        <v>1585.6</v>
      </c>
      <c r="R43" s="23">
        <f t="shared" ref="R43" si="9">SUM(R38:R42)</f>
        <v>1577.4</v>
      </c>
      <c r="S43" s="23">
        <f t="shared" si="8"/>
        <v>1661.3</v>
      </c>
      <c r="T43" s="23">
        <f t="shared" si="8"/>
        <v>1578.9999999999998</v>
      </c>
      <c r="U43" s="23">
        <f t="shared" si="8"/>
        <v>1621.4</v>
      </c>
    </row>
    <row r="44" spans="1:21" ht="14.1" customHeight="1" x14ac:dyDescent="0.25">
      <c r="A44" s="252" t="s">
        <v>65</v>
      </c>
      <c r="B44" s="23"/>
      <c r="C44" s="23"/>
      <c r="D44" s="23"/>
      <c r="E44" s="23"/>
      <c r="F44" s="23"/>
      <c r="G44" s="22">
        <v>0</v>
      </c>
      <c r="H44" s="22">
        <v>0.2</v>
      </c>
      <c r="I44" s="22">
        <v>0.4</v>
      </c>
      <c r="J44" s="22">
        <v>0.8</v>
      </c>
      <c r="K44" s="22">
        <v>0.9</v>
      </c>
      <c r="L44" s="22">
        <v>0.9</v>
      </c>
      <c r="M44" s="22">
        <v>0.9</v>
      </c>
      <c r="N44" s="22">
        <v>0.8</v>
      </c>
      <c r="O44" s="22">
        <v>0.8</v>
      </c>
      <c r="P44" s="22">
        <v>0.8</v>
      </c>
      <c r="Q44" s="22">
        <v>0.8</v>
      </c>
      <c r="R44" s="22">
        <v>0.7</v>
      </c>
      <c r="S44" s="22">
        <v>0.8</v>
      </c>
      <c r="T44" s="22">
        <v>0.5</v>
      </c>
      <c r="U44" s="22">
        <v>0.6</v>
      </c>
    </row>
    <row r="45" spans="1:21" ht="14.1" customHeight="1" x14ac:dyDescent="0.25">
      <c r="A45" s="13" t="s">
        <v>66</v>
      </c>
      <c r="B45" s="22"/>
      <c r="C45" s="22"/>
      <c r="D45" s="22"/>
      <c r="E45" s="22"/>
      <c r="F45" s="22"/>
      <c r="G45" s="207">
        <f>SUM(G43:G44)</f>
        <v>1301.3</v>
      </c>
      <c r="H45" s="207">
        <f>SUM(H43:H44)</f>
        <v>1084.3999999999999</v>
      </c>
      <c r="I45" s="207">
        <v>1029.8</v>
      </c>
      <c r="J45" s="207">
        <v>1046.9000000000001</v>
      </c>
      <c r="K45" s="207">
        <f t="shared" ref="K45:T45" si="10">SUM(K43:K44)</f>
        <v>1095.5999999999999</v>
      </c>
      <c r="L45" s="207">
        <f t="shared" si="10"/>
        <v>1106.8000000000002</v>
      </c>
      <c r="M45" s="207">
        <f t="shared" si="10"/>
        <v>1167.5000000000005</v>
      </c>
      <c r="N45" s="207">
        <f t="shared" si="10"/>
        <v>1236.5999999999999</v>
      </c>
      <c r="O45" s="207">
        <f t="shared" si="10"/>
        <v>1448.6</v>
      </c>
      <c r="P45" s="207">
        <f t="shared" si="10"/>
        <v>1538.4999999999998</v>
      </c>
      <c r="Q45" s="207">
        <f t="shared" si="10"/>
        <v>1586.3999999999999</v>
      </c>
      <c r="R45" s="207">
        <f t="shared" ref="R45" si="11">SUM(R43:R44)</f>
        <v>1578.1000000000001</v>
      </c>
      <c r="S45" s="207">
        <f t="shared" si="10"/>
        <v>1662.1</v>
      </c>
      <c r="T45" s="207">
        <f t="shared" si="10"/>
        <v>1579.4999999999998</v>
      </c>
      <c r="U45" s="207">
        <f t="shared" ref="U45" si="12">SUM(U43:U44)</f>
        <v>1622</v>
      </c>
    </row>
    <row r="46" spans="1:21" ht="14.1" customHeight="1" x14ac:dyDescent="0.25">
      <c r="A46" s="28" t="s">
        <v>67</v>
      </c>
      <c r="B46" s="58">
        <f t="shared" ref="B46:F46" si="13">B35+B43</f>
        <v>5793.4</v>
      </c>
      <c r="C46" s="58">
        <f t="shared" si="13"/>
        <v>6545.9999999999991</v>
      </c>
      <c r="D46" s="58">
        <f t="shared" si="13"/>
        <v>6707.5</v>
      </c>
      <c r="E46" s="58">
        <f t="shared" si="13"/>
        <v>6758.9000000000005</v>
      </c>
      <c r="F46" s="58">
        <f t="shared" si="13"/>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c r="Q46" s="58">
        <f>Q45+Q35</f>
        <v>7733.7999999999993</v>
      </c>
      <c r="R46" s="58">
        <f>R45+R35</f>
        <v>7621.6</v>
      </c>
      <c r="S46" s="58">
        <f>S45+S35</f>
        <v>7949.3000000000011</v>
      </c>
      <c r="T46" s="58">
        <f>T45+T35</f>
        <v>7621.7000000000007</v>
      </c>
      <c r="U46" s="58">
        <f>U45+U35</f>
        <v>7640.1000000000013</v>
      </c>
    </row>
    <row r="47" spans="1:21" ht="14.1" customHeight="1" x14ac:dyDescent="0.25">
      <c r="A47" s="10"/>
      <c r="O47" s="256"/>
      <c r="R47" s="256"/>
      <c r="S47" s="256"/>
      <c r="T47" s="256"/>
      <c r="U47" s="256"/>
    </row>
    <row r="48" spans="1:21" ht="14.1" customHeight="1" x14ac:dyDescent="0.2">
      <c r="A48" s="108"/>
      <c r="B48" s="254"/>
      <c r="C48" s="69"/>
      <c r="D48" s="69"/>
      <c r="E48" s="69"/>
      <c r="F48" s="69"/>
      <c r="G48" s="69"/>
    </row>
  </sheetData>
  <pageMargins left="0.25" right="0.25"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I34"/>
  <sheetViews>
    <sheetView showGridLines="0" zoomScale="90" zoomScaleNormal="90" workbookViewId="0">
      <pane xSplit="1" ySplit="6" topLeftCell="AA7" activePane="bottomRight" state="frozen"/>
      <selection pane="topRight" activeCell="A37" sqref="A37:AH39"/>
      <selection pane="bottomLeft" activeCell="A37" sqref="A37:AH39"/>
      <selection pane="bottomRight"/>
    </sheetView>
  </sheetViews>
  <sheetFormatPr defaultColWidth="9.28515625" defaultRowHeight="14.25" outlineLevelRow="1" outlineLevelCol="1" x14ac:dyDescent="0.2"/>
  <cols>
    <col min="1" max="1" width="49.7109375" style="71" customWidth="1"/>
    <col min="2" max="5" width="21.42578125" style="69" hidden="1" customWidth="1" outlineLevel="1"/>
    <col min="6" max="6" width="24" style="69" hidden="1" customWidth="1" outlineLevel="1"/>
    <col min="7" max="7" width="25.7109375" style="69" hidden="1" customWidth="1" outlineLevel="1"/>
    <col min="8" max="8" width="21.42578125" style="69" hidden="1" customWidth="1" outlineLevel="1"/>
    <col min="9" max="9" width="25.42578125" style="69" hidden="1" customWidth="1" outlineLevel="1"/>
    <col min="10" max="10" width="24.28515625" style="69" hidden="1" customWidth="1" outlineLevel="1" collapsed="1"/>
    <col min="11" max="11" width="24" style="69" hidden="1" customWidth="1" outlineLevel="1" collapsed="1"/>
    <col min="12" max="12" width="21.5703125" style="69" hidden="1" customWidth="1" outlineLevel="1" collapsed="1"/>
    <col min="13" max="13" width="19.710937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7109375" style="69" hidden="1" customWidth="1" outlineLevel="1"/>
    <col min="18" max="18" width="19.7109375" style="69" hidden="1" customWidth="1" outlineLevel="1"/>
    <col min="19" max="19" width="21.7109375" style="69" hidden="1" customWidth="1" outlineLevel="1"/>
    <col min="20" max="23" width="21.5703125" style="69" hidden="1" customWidth="1" outlineLevel="1"/>
    <col min="24" max="24" width="22.7109375" style="69" hidden="1" customWidth="1" outlineLevel="1"/>
    <col min="25" max="25" width="19.7109375" style="69" hidden="1" customWidth="1" outlineLevel="1"/>
    <col min="26" max="26" width="21.7109375" style="69" hidden="1" customWidth="1" outlineLevel="1"/>
    <col min="27" max="27" width="21.7109375" style="69" customWidth="1" collapsed="1"/>
    <col min="28" max="28" width="21.7109375" style="69" customWidth="1"/>
    <col min="29" max="33" width="21.7109375" style="69" hidden="1" customWidth="1" outlineLevel="1"/>
    <col min="34" max="34" width="21.7109375" style="69" customWidth="1" collapsed="1"/>
    <col min="35" max="35" width="21.7109375" style="69" customWidth="1"/>
    <col min="36" max="16384" width="9.28515625" style="69"/>
  </cols>
  <sheetData>
    <row r="1" spans="1:35" ht="15" x14ac:dyDescent="0.25">
      <c r="A1" s="11" t="s">
        <v>68</v>
      </c>
    </row>
    <row r="2" spans="1:35" x14ac:dyDescent="0.2">
      <c r="A2" s="17" t="s">
        <v>69</v>
      </c>
    </row>
    <row r="3" spans="1:35" x14ac:dyDescent="0.2">
      <c r="A3" s="17"/>
    </row>
    <row r="4" spans="1:35" x14ac:dyDescent="0.2">
      <c r="A4" s="69"/>
      <c r="B4" s="1"/>
      <c r="C4" s="1"/>
      <c r="D4" s="1"/>
      <c r="E4" s="1"/>
      <c r="F4" s="1"/>
      <c r="G4" s="1"/>
      <c r="H4" s="1"/>
      <c r="I4" s="1"/>
      <c r="J4" s="1"/>
      <c r="K4" s="1"/>
    </row>
    <row r="5" spans="1:35" ht="30" x14ac:dyDescent="0.25">
      <c r="A5" s="69"/>
      <c r="B5" s="72" t="s">
        <v>70</v>
      </c>
      <c r="C5" s="136" t="s">
        <v>70</v>
      </c>
      <c r="D5" s="135" t="s">
        <v>71</v>
      </c>
      <c r="E5" s="149" t="s">
        <v>71</v>
      </c>
      <c r="F5" s="149" t="s">
        <v>71</v>
      </c>
      <c r="G5" s="72" t="s">
        <v>71</v>
      </c>
      <c r="H5" s="72" t="s">
        <v>70</v>
      </c>
      <c r="I5" s="72" t="s">
        <v>71</v>
      </c>
      <c r="J5" s="72" t="s">
        <v>71</v>
      </c>
      <c r="K5" s="72" t="s">
        <v>71</v>
      </c>
      <c r="L5" s="72" t="s">
        <v>71</v>
      </c>
      <c r="M5" s="72" t="s">
        <v>70</v>
      </c>
      <c r="N5" s="72" t="s">
        <v>71</v>
      </c>
      <c r="O5" s="72" t="s">
        <v>71</v>
      </c>
      <c r="P5" s="72" t="s">
        <v>71</v>
      </c>
      <c r="Q5" s="72" t="s">
        <v>71</v>
      </c>
      <c r="R5" s="72" t="s">
        <v>70</v>
      </c>
      <c r="S5" s="72" t="s">
        <v>71</v>
      </c>
      <c r="T5" s="72" t="s">
        <v>71</v>
      </c>
      <c r="U5" s="72" t="s">
        <v>72</v>
      </c>
      <c r="V5" s="72" t="s">
        <v>71</v>
      </c>
      <c r="W5" s="72" t="s">
        <v>73</v>
      </c>
      <c r="X5" s="72" t="s">
        <v>71</v>
      </c>
      <c r="Y5" s="72" t="s">
        <v>70</v>
      </c>
      <c r="Z5" s="72" t="s">
        <v>71</v>
      </c>
      <c r="AA5" s="257" t="s">
        <v>71</v>
      </c>
      <c r="AB5" s="257" t="s">
        <v>72</v>
      </c>
      <c r="AC5" s="72" t="s">
        <v>71</v>
      </c>
      <c r="AD5" s="72" t="s">
        <v>73</v>
      </c>
      <c r="AE5" s="72" t="s">
        <v>71</v>
      </c>
      <c r="AF5" s="72" t="s">
        <v>70</v>
      </c>
      <c r="AG5" s="72" t="s">
        <v>71</v>
      </c>
      <c r="AH5" s="257" t="s">
        <v>71</v>
      </c>
      <c r="AI5" s="257" t="s">
        <v>72</v>
      </c>
    </row>
    <row r="6" spans="1:35" ht="15" x14ac:dyDescent="0.25">
      <c r="A6" s="3"/>
      <c r="B6" s="73">
        <v>42735</v>
      </c>
      <c r="C6" s="137">
        <v>43100</v>
      </c>
      <c r="D6" s="134">
        <v>43190</v>
      </c>
      <c r="E6" s="150">
        <v>43281</v>
      </c>
      <c r="F6" s="150">
        <v>43373</v>
      </c>
      <c r="G6" s="150">
        <v>43465</v>
      </c>
      <c r="H6" s="150">
        <v>43465</v>
      </c>
      <c r="I6" s="150">
        <v>43555</v>
      </c>
      <c r="J6" s="150">
        <v>43646</v>
      </c>
      <c r="K6" s="150">
        <v>43738</v>
      </c>
      <c r="L6" s="150">
        <v>43830</v>
      </c>
      <c r="M6" s="150">
        <v>43830</v>
      </c>
      <c r="N6" s="150">
        <v>43921</v>
      </c>
      <c r="O6" s="150">
        <v>44012</v>
      </c>
      <c r="P6" s="150">
        <v>44104</v>
      </c>
      <c r="Q6" s="150">
        <v>44196</v>
      </c>
      <c r="R6" s="150">
        <v>44196</v>
      </c>
      <c r="S6" s="150">
        <v>44286</v>
      </c>
      <c r="T6" s="150">
        <v>44377</v>
      </c>
      <c r="U6" s="150">
        <v>44377</v>
      </c>
      <c r="V6" s="150">
        <v>44469</v>
      </c>
      <c r="W6" s="150">
        <v>44469</v>
      </c>
      <c r="X6" s="150">
        <v>44561</v>
      </c>
      <c r="Y6" s="150">
        <v>44561</v>
      </c>
      <c r="Z6" s="150">
        <v>44651</v>
      </c>
      <c r="AA6" s="258">
        <v>44742</v>
      </c>
      <c r="AB6" s="258">
        <v>44742</v>
      </c>
      <c r="AC6" s="150">
        <v>44834</v>
      </c>
      <c r="AD6" s="150">
        <v>44834</v>
      </c>
      <c r="AE6" s="150">
        <v>44926</v>
      </c>
      <c r="AF6" s="150">
        <v>44926</v>
      </c>
      <c r="AG6" s="150">
        <v>45016</v>
      </c>
      <c r="AH6" s="258">
        <v>45107</v>
      </c>
      <c r="AI6" s="258">
        <v>45107</v>
      </c>
    </row>
    <row r="7" spans="1:35" ht="9" customHeight="1" x14ac:dyDescent="0.25">
      <c r="A7" s="11" t="s">
        <v>74</v>
      </c>
      <c r="B7" s="38"/>
      <c r="C7" s="38"/>
      <c r="D7" s="38"/>
      <c r="E7" s="38"/>
      <c r="F7" s="38"/>
      <c r="G7" s="38"/>
      <c r="H7" s="38"/>
      <c r="I7" s="38"/>
      <c r="J7" s="38"/>
      <c r="K7" s="38"/>
      <c r="L7" s="38"/>
      <c r="M7" s="38"/>
      <c r="N7" s="38"/>
      <c r="O7" s="38"/>
      <c r="P7" s="38"/>
      <c r="Q7" s="222"/>
      <c r="R7" s="231"/>
      <c r="S7" s="38"/>
      <c r="T7" s="38"/>
      <c r="U7" s="38"/>
      <c r="V7" s="38"/>
      <c r="W7" s="38"/>
      <c r="X7" s="38"/>
      <c r="Y7" s="231"/>
      <c r="Z7" s="38"/>
      <c r="AA7" s="38"/>
      <c r="AB7" s="38"/>
      <c r="AC7" s="38"/>
      <c r="AD7" s="38"/>
      <c r="AE7" s="38"/>
      <c r="AF7" s="38"/>
      <c r="AG7" s="38"/>
      <c r="AH7" s="38"/>
      <c r="AI7" s="38"/>
    </row>
    <row r="8" spans="1:35" x14ac:dyDescent="0.2">
      <c r="A8" s="16" t="s">
        <v>75</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4172.1000000000004</v>
      </c>
      <c r="V8" s="39">
        <v>2332.9</v>
      </c>
      <c r="W8" s="39">
        <v>6505</v>
      </c>
      <c r="X8" s="39">
        <v>2883.7000000000007</v>
      </c>
      <c r="Y8" s="39">
        <v>9388.7000000000007</v>
      </c>
      <c r="Z8" s="39">
        <v>2331</v>
      </c>
      <c r="AA8" s="39">
        <v>2612.6</v>
      </c>
      <c r="AB8" s="39">
        <v>4943.6000000000004</v>
      </c>
      <c r="AC8" s="39">
        <v>2515.1</v>
      </c>
      <c r="AD8" s="39">
        <v>7458.7</v>
      </c>
      <c r="AE8" s="39">
        <v>2647</v>
      </c>
      <c r="AF8" s="39">
        <v>10105.700000000001</v>
      </c>
      <c r="AG8" s="39">
        <v>2249.3000000000002</v>
      </c>
      <c r="AH8" s="39">
        <v>2406</v>
      </c>
      <c r="AI8" s="39">
        <v>4655.3</v>
      </c>
    </row>
    <row r="9" spans="1:35" x14ac:dyDescent="0.2">
      <c r="A9" s="16" t="s">
        <v>76</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row>
    <row r="10" spans="1:35" ht="28.5" x14ac:dyDescent="0.2">
      <c r="A10" s="19" t="s">
        <v>77</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3371.9</v>
      </c>
      <c r="V10" s="40">
        <v>1850.2</v>
      </c>
      <c r="W10" s="40">
        <v>5222.1000000000004</v>
      </c>
      <c r="X10" s="40">
        <v>2226.2999999999993</v>
      </c>
      <c r="Y10" s="40">
        <v>7448.4</v>
      </c>
      <c r="Z10" s="40">
        <v>1860.5</v>
      </c>
      <c r="AA10" s="40">
        <v>2077.5</v>
      </c>
      <c r="AB10" s="40">
        <v>3938</v>
      </c>
      <c r="AC10" s="40">
        <v>2052.9</v>
      </c>
      <c r="AD10" s="40">
        <v>5990.9</v>
      </c>
      <c r="AE10" s="40">
        <v>2162.6</v>
      </c>
      <c r="AF10" s="40">
        <v>8153.5</v>
      </c>
      <c r="AG10" s="40">
        <v>1907.6</v>
      </c>
      <c r="AH10" s="40">
        <v>1978.1</v>
      </c>
      <c r="AI10" s="40">
        <v>3885.7</v>
      </c>
    </row>
    <row r="11" spans="1:35" x14ac:dyDescent="0.2">
      <c r="A11" s="19" t="s">
        <v>78</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565</v>
      </c>
      <c r="V11" s="40">
        <v>302.5</v>
      </c>
      <c r="W11" s="40">
        <v>867.5</v>
      </c>
      <c r="X11" s="40">
        <v>359.20000000000005</v>
      </c>
      <c r="Y11" s="40">
        <v>1226.7</v>
      </c>
      <c r="Z11" s="40">
        <v>293.39999999999998</v>
      </c>
      <c r="AA11" s="40">
        <v>317.5</v>
      </c>
      <c r="AB11" s="40">
        <v>610.9</v>
      </c>
      <c r="AC11" s="40">
        <v>315.60000000000002</v>
      </c>
      <c r="AD11" s="40">
        <v>926.5</v>
      </c>
      <c r="AE11" s="40">
        <v>334.8</v>
      </c>
      <c r="AF11" s="40">
        <v>1261.3</v>
      </c>
      <c r="AG11" s="40">
        <v>315.89999999999998</v>
      </c>
      <c r="AH11" s="40">
        <v>328.9</v>
      </c>
      <c r="AI11" s="40">
        <v>644.79999999999995</v>
      </c>
    </row>
    <row r="12" spans="1:35" x14ac:dyDescent="0.2">
      <c r="A12" s="19" t="s">
        <v>79</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85.6</v>
      </c>
      <c r="V12" s="40">
        <v>42.7</v>
      </c>
      <c r="W12" s="40">
        <v>128.30000000000001</v>
      </c>
      <c r="X12" s="40">
        <v>43.799999999999983</v>
      </c>
      <c r="Y12" s="40">
        <v>172.1</v>
      </c>
      <c r="Z12" s="40">
        <v>40.6</v>
      </c>
      <c r="AA12" s="40">
        <v>39.700000000000003</v>
      </c>
      <c r="AB12" s="40">
        <v>80.3</v>
      </c>
      <c r="AC12" s="40">
        <v>33.9</v>
      </c>
      <c r="AD12" s="40">
        <v>114.2</v>
      </c>
      <c r="AE12" s="40">
        <v>32.700000000000003</v>
      </c>
      <c r="AF12" s="40">
        <v>146.9</v>
      </c>
      <c r="AG12" s="40">
        <v>36.9</v>
      </c>
      <c r="AH12" s="40">
        <v>35.700000000000003</v>
      </c>
      <c r="AI12" s="40">
        <v>72.599999999999994</v>
      </c>
    </row>
    <row r="13" spans="1:35" x14ac:dyDescent="0.2">
      <c r="A13" s="19" t="s">
        <v>80</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32.299999999999997</v>
      </c>
      <c r="V13" s="40">
        <v>7.2</v>
      </c>
      <c r="W13" s="40">
        <v>39.5</v>
      </c>
      <c r="X13" s="40">
        <v>5</v>
      </c>
      <c r="Y13" s="40">
        <v>44.5</v>
      </c>
      <c r="Z13" s="40">
        <v>1.2</v>
      </c>
      <c r="AA13" s="40">
        <v>1.3</v>
      </c>
      <c r="AB13" s="40">
        <v>2.5</v>
      </c>
      <c r="AC13" s="40">
        <v>0.6</v>
      </c>
      <c r="AD13" s="40">
        <v>3.1</v>
      </c>
      <c r="AE13" s="40">
        <v>5.8</v>
      </c>
      <c r="AF13" s="40">
        <v>8.9</v>
      </c>
      <c r="AG13" s="40">
        <v>7.2</v>
      </c>
      <c r="AH13" s="40">
        <v>7</v>
      </c>
      <c r="AI13" s="40">
        <v>14.2</v>
      </c>
    </row>
    <row r="14" spans="1:35" x14ac:dyDescent="0.2">
      <c r="A14" s="35" t="s">
        <v>81</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AB14" si="3">SUM(S10:S13)</f>
        <v>1930.9999999999998</v>
      </c>
      <c r="T14" s="41">
        <f t="shared" si="3"/>
        <v>2123.7999999999997</v>
      </c>
      <c r="U14" s="41">
        <f t="shared" si="3"/>
        <v>4054.8</v>
      </c>
      <c r="V14" s="41">
        <f t="shared" si="3"/>
        <v>2202.5999999999995</v>
      </c>
      <c r="W14" s="41">
        <f t="shared" si="3"/>
        <v>6257.4000000000005</v>
      </c>
      <c r="X14" s="41">
        <f t="shared" si="3"/>
        <v>2634.2999999999993</v>
      </c>
      <c r="Y14" s="41">
        <f t="shared" si="3"/>
        <v>8891.7000000000007</v>
      </c>
      <c r="Z14" s="41">
        <f t="shared" ref="Z14" si="4">SUM(Z10:Z13)</f>
        <v>2195.6999999999998</v>
      </c>
      <c r="AA14" s="41">
        <f t="shared" si="3"/>
        <v>2436</v>
      </c>
      <c r="AB14" s="41">
        <f t="shared" si="3"/>
        <v>4631.7</v>
      </c>
      <c r="AC14" s="41">
        <f t="shared" ref="AC14:AH14" si="5">SUM(AC10:AC13)</f>
        <v>2403</v>
      </c>
      <c r="AD14" s="41">
        <f t="shared" si="5"/>
        <v>7034.7</v>
      </c>
      <c r="AE14" s="41">
        <f t="shared" si="5"/>
        <v>2535.9</v>
      </c>
      <c r="AF14" s="41">
        <f t="shared" si="5"/>
        <v>9570.5999999999985</v>
      </c>
      <c r="AG14" s="41">
        <f t="shared" si="5"/>
        <v>2267.6</v>
      </c>
      <c r="AH14" s="41">
        <f t="shared" si="5"/>
        <v>2349.6999999999998</v>
      </c>
      <c r="AI14" s="41">
        <f t="shared" ref="AI14" si="6">SUM(AI10:AI13)</f>
        <v>4617.3</v>
      </c>
    </row>
    <row r="15" spans="1:35" ht="15" x14ac:dyDescent="0.25">
      <c r="A15" s="15" t="s">
        <v>288</v>
      </c>
      <c r="B15" s="42">
        <f t="shared" ref="B15:J15" si="7">B8-B14</f>
        <v>-295.37243531730655</v>
      </c>
      <c r="C15" s="42">
        <f t="shared" si="7"/>
        <v>-171.10000000000036</v>
      </c>
      <c r="D15" s="42">
        <f t="shared" si="7"/>
        <v>-81.899999999999864</v>
      </c>
      <c r="E15" s="42">
        <f t="shared" si="7"/>
        <v>30.700000000000045</v>
      </c>
      <c r="F15" s="42">
        <v>20.6</v>
      </c>
      <c r="G15" s="42">
        <f>G8-G14</f>
        <v>43.199999999999818</v>
      </c>
      <c r="H15" s="42">
        <f t="shared" si="7"/>
        <v>12.600000000000364</v>
      </c>
      <c r="I15" s="42">
        <f t="shared" si="7"/>
        <v>-26</v>
      </c>
      <c r="J15" s="42">
        <f t="shared" si="7"/>
        <v>53.199999999999818</v>
      </c>
      <c r="K15" s="42">
        <v>37</v>
      </c>
      <c r="L15" s="42">
        <v>123.1</v>
      </c>
      <c r="M15" s="42">
        <v>187.3</v>
      </c>
      <c r="N15" s="42">
        <f>N8-N14</f>
        <v>-85.499999999999773</v>
      </c>
      <c r="O15" s="42">
        <f t="shared" ref="O15:R15" si="8">O8-O14</f>
        <v>-62.799999999999955</v>
      </c>
      <c r="P15" s="42">
        <f t="shared" si="8"/>
        <v>-0.29999999999995453</v>
      </c>
      <c r="Q15" s="42">
        <f t="shared" si="8"/>
        <v>95.5</v>
      </c>
      <c r="R15" s="42">
        <f t="shared" si="8"/>
        <v>-53.100000000001273</v>
      </c>
      <c r="S15" s="42">
        <f t="shared" ref="S15:U15" si="9">S8-S14</f>
        <v>-7.1999999999998181</v>
      </c>
      <c r="T15" s="42">
        <f t="shared" si="9"/>
        <v>124.50000000000045</v>
      </c>
      <c r="U15" s="42">
        <f t="shared" si="9"/>
        <v>117.30000000000018</v>
      </c>
      <c r="V15" s="42">
        <f t="shared" ref="V15:W15" si="10">V8-V14</f>
        <v>130.30000000000064</v>
      </c>
      <c r="W15" s="42">
        <f t="shared" si="10"/>
        <v>247.59999999999945</v>
      </c>
      <c r="X15" s="42">
        <f t="shared" ref="X15:AB15" si="11">X8-X14</f>
        <v>249.40000000000146</v>
      </c>
      <c r="Y15" s="42">
        <f t="shared" si="11"/>
        <v>497</v>
      </c>
      <c r="Z15" s="42">
        <f t="shared" si="11"/>
        <v>135.30000000000018</v>
      </c>
      <c r="AA15" s="42">
        <f t="shared" si="11"/>
        <v>176.59999999999991</v>
      </c>
      <c r="AB15" s="42">
        <f t="shared" si="11"/>
        <v>311.90000000000055</v>
      </c>
      <c r="AC15" s="42">
        <f t="shared" ref="AC15:AH15" si="12">AC8-AC14</f>
        <v>112.09999999999991</v>
      </c>
      <c r="AD15" s="318">
        <f t="shared" si="12"/>
        <v>424</v>
      </c>
      <c r="AE15" s="42">
        <f t="shared" si="12"/>
        <v>111.09999999999991</v>
      </c>
      <c r="AF15" s="42">
        <f t="shared" si="12"/>
        <v>535.10000000000218</v>
      </c>
      <c r="AG15" s="42">
        <f t="shared" si="12"/>
        <v>-18.299999999999727</v>
      </c>
      <c r="AH15" s="42">
        <f t="shared" si="12"/>
        <v>56.300000000000182</v>
      </c>
      <c r="AI15" s="42">
        <f t="shared" ref="AI15" si="13">AI8-AI14</f>
        <v>38</v>
      </c>
    </row>
    <row r="16" spans="1:35" x14ac:dyDescent="0.2">
      <c r="A16" s="16" t="s">
        <v>82</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-86.2</v>
      </c>
      <c r="V16" s="40">
        <v>-45.8</v>
      </c>
      <c r="W16" s="40">
        <v>-132</v>
      </c>
      <c r="X16" s="40">
        <v>-47.5</v>
      </c>
      <c r="Y16" s="40">
        <v>-179.5</v>
      </c>
      <c r="Z16" s="40">
        <v>-43.2</v>
      </c>
      <c r="AA16" s="40">
        <v>-46.1</v>
      </c>
      <c r="AB16" s="40">
        <v>-89.3</v>
      </c>
      <c r="AC16" s="40">
        <v>-50.4</v>
      </c>
      <c r="AD16" s="117">
        <v>-139.69999999999999</v>
      </c>
      <c r="AE16" s="40">
        <v>-53.4</v>
      </c>
      <c r="AF16" s="117">
        <v>-193.1</v>
      </c>
      <c r="AG16" s="117">
        <v>-76.8</v>
      </c>
      <c r="AH16" s="117">
        <v>-57.9</v>
      </c>
      <c r="AI16" s="117">
        <v>-134.69999999999999</v>
      </c>
    </row>
    <row r="17" spans="1:35" x14ac:dyDescent="0.2">
      <c r="A17" s="16" t="s">
        <v>83</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7.5</v>
      </c>
      <c r="V17" s="40">
        <v>3.4</v>
      </c>
      <c r="W17" s="40">
        <v>10.9</v>
      </c>
      <c r="X17" s="40">
        <v>10.299999999999999</v>
      </c>
      <c r="Y17" s="40">
        <v>21.2</v>
      </c>
      <c r="Z17" s="40">
        <v>16.899999999999999</v>
      </c>
      <c r="AA17" s="40">
        <v>17.5</v>
      </c>
      <c r="AB17" s="40">
        <v>34.4</v>
      </c>
      <c r="AC17" s="40">
        <v>20</v>
      </c>
      <c r="AD17" s="117">
        <v>54.4</v>
      </c>
      <c r="AE17" s="40">
        <v>30.5</v>
      </c>
      <c r="AF17" s="117">
        <v>85</v>
      </c>
      <c r="AG17" s="117">
        <v>11.9</v>
      </c>
      <c r="AH17" s="117">
        <v>12.8</v>
      </c>
      <c r="AI17" s="117">
        <v>24.7</v>
      </c>
    </row>
    <row r="18" spans="1:35" x14ac:dyDescent="0.2">
      <c r="A18" s="16" t="s">
        <v>84</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12.1</v>
      </c>
      <c r="V18" s="40">
        <v>3.6999999999999997</v>
      </c>
      <c r="W18" s="40">
        <v>15.8</v>
      </c>
      <c r="X18" s="40">
        <v>-14.600000000000001</v>
      </c>
      <c r="Y18" s="40">
        <v>1.2</v>
      </c>
      <c r="Z18" s="40">
        <v>-32.9</v>
      </c>
      <c r="AA18" s="40">
        <v>-25</v>
      </c>
      <c r="AB18" s="40">
        <v>-57.9</v>
      </c>
      <c r="AC18" s="40">
        <v>-31.6</v>
      </c>
      <c r="AD18" s="117">
        <v>-89.5</v>
      </c>
      <c r="AE18" s="40">
        <v>0.6</v>
      </c>
      <c r="AF18" s="117">
        <v>-89</v>
      </c>
      <c r="AG18" s="117">
        <v>-6</v>
      </c>
      <c r="AH18" s="117">
        <v>-4.8</v>
      </c>
      <c r="AI18" s="117">
        <v>-10.8</v>
      </c>
    </row>
    <row r="19" spans="1:35" ht="15" x14ac:dyDescent="0.25">
      <c r="A19" s="36" t="s">
        <v>85</v>
      </c>
      <c r="B19" s="43">
        <f>SUM(B16:B18)+B15</f>
        <v>-458.87243531730655</v>
      </c>
      <c r="C19" s="43">
        <f>C15+SUM(C16:C18)</f>
        <v>-341.80000000000035</v>
      </c>
      <c r="D19" s="43">
        <f>SUM(D16:D18)+D15</f>
        <v>-124.89999999999986</v>
      </c>
      <c r="E19" s="43">
        <f t="shared" ref="E19" si="14">SUM(E16:E18)+E15</f>
        <v>-18.899999999999956</v>
      </c>
      <c r="F19" s="43">
        <v>-72</v>
      </c>
      <c r="G19" s="43">
        <f>SUM(G16:G18)+G15</f>
        <v>4.9999999999998153</v>
      </c>
      <c r="H19" s="43">
        <f>H15+SUM(H16:H18)</f>
        <v>-210.79999999999964</v>
      </c>
      <c r="I19" s="43">
        <f>SUM(I16:I18)+I15</f>
        <v>-61.800000000000004</v>
      </c>
      <c r="J19" s="43">
        <f t="shared" ref="J19" si="15">SUM(J16:J18)+J15</f>
        <v>17.699999999999818</v>
      </c>
      <c r="K19" s="43">
        <v>0.7</v>
      </c>
      <c r="L19" s="43">
        <v>86.2</v>
      </c>
      <c r="M19" s="43">
        <v>42.8</v>
      </c>
      <c r="N19" s="43">
        <f t="shared" ref="N19:R19" si="16">SUM(N15:N18)</f>
        <v>-81.599999999999767</v>
      </c>
      <c r="O19" s="43">
        <f t="shared" si="16"/>
        <v>-108.49999999999994</v>
      </c>
      <c r="P19" s="43">
        <f t="shared" si="16"/>
        <v>-41.899999999999956</v>
      </c>
      <c r="Q19" s="43">
        <f t="shared" si="16"/>
        <v>55.4</v>
      </c>
      <c r="R19" s="43">
        <f t="shared" si="16"/>
        <v>-176.60000000000127</v>
      </c>
      <c r="S19" s="43">
        <f t="shared" ref="S19:AB19" si="17">SUM(S15:S18)</f>
        <v>-45.199999999999818</v>
      </c>
      <c r="T19" s="43">
        <f t="shared" si="17"/>
        <v>95.900000000000446</v>
      </c>
      <c r="U19" s="43">
        <f t="shared" si="17"/>
        <v>50.70000000000018</v>
      </c>
      <c r="V19" s="43">
        <f t="shared" si="17"/>
        <v>91.600000000000648</v>
      </c>
      <c r="W19" s="43">
        <f t="shared" si="17"/>
        <v>142.29999999999947</v>
      </c>
      <c r="X19" s="43">
        <f t="shared" si="17"/>
        <v>197.60000000000147</v>
      </c>
      <c r="Y19" s="43">
        <f t="shared" si="17"/>
        <v>339.9</v>
      </c>
      <c r="Z19" s="43">
        <f t="shared" ref="Z19" si="18">SUM(Z15:Z18)</f>
        <v>76.100000000000165</v>
      </c>
      <c r="AA19" s="43">
        <f t="shared" si="17"/>
        <v>122.99999999999991</v>
      </c>
      <c r="AB19" s="43">
        <f t="shared" si="17"/>
        <v>199.10000000000051</v>
      </c>
      <c r="AC19" s="43">
        <f t="shared" ref="AC19:AI19" si="19">SUM(AC15:AC18)</f>
        <v>50.099999999999902</v>
      </c>
      <c r="AD19" s="319">
        <f t="shared" si="19"/>
        <v>249.2</v>
      </c>
      <c r="AE19" s="43">
        <f t="shared" si="19"/>
        <v>88.799999999999898</v>
      </c>
      <c r="AF19" s="43">
        <f t="shared" si="19"/>
        <v>338.00000000000216</v>
      </c>
      <c r="AG19" s="43">
        <f t="shared" si="19"/>
        <v>-89.199999999999719</v>
      </c>
      <c r="AH19" s="43">
        <f t="shared" si="19"/>
        <v>6.4000000000001842</v>
      </c>
      <c r="AI19" s="43">
        <f t="shared" si="19"/>
        <v>-82.799999999999983</v>
      </c>
    </row>
    <row r="20" spans="1:35" x14ac:dyDescent="0.2">
      <c r="A20" s="16" t="s">
        <v>86</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15.2</v>
      </c>
      <c r="V20" s="44">
        <v>22.9</v>
      </c>
      <c r="W20" s="44">
        <v>38.1</v>
      </c>
      <c r="X20" s="44">
        <v>51.800000000000004</v>
      </c>
      <c r="Y20" s="44">
        <v>89.9</v>
      </c>
      <c r="Z20" s="44">
        <v>30.6</v>
      </c>
      <c r="AA20" s="44">
        <v>25.8</v>
      </c>
      <c r="AB20" s="44">
        <v>56.4</v>
      </c>
      <c r="AC20" s="44">
        <v>26.2</v>
      </c>
      <c r="AD20" s="320">
        <v>82.6</v>
      </c>
      <c r="AE20" s="40">
        <v>59</v>
      </c>
      <c r="AF20" s="320">
        <v>141.6</v>
      </c>
      <c r="AG20" s="320">
        <v>-12.8</v>
      </c>
      <c r="AH20" s="320">
        <v>1.3</v>
      </c>
      <c r="AI20" s="320">
        <v>-11.5</v>
      </c>
    </row>
    <row r="21" spans="1:35" ht="15.75" thickBot="1" x14ac:dyDescent="0.3">
      <c r="A21" s="37" t="s">
        <v>87</v>
      </c>
      <c r="B21" s="45">
        <f t="shared" ref="B21:J21" si="20">B19-B20</f>
        <v>-434.55518208418573</v>
      </c>
      <c r="C21" s="45">
        <f t="shared" si="20"/>
        <v>-221.30000000000035</v>
      </c>
      <c r="D21" s="45">
        <f t="shared" si="20"/>
        <v>-92.899999999999864</v>
      </c>
      <c r="E21" s="45">
        <f t="shared" si="20"/>
        <v>-33.499999999999957</v>
      </c>
      <c r="F21" s="45">
        <v>-41.4</v>
      </c>
      <c r="G21" s="45">
        <v>-18</v>
      </c>
      <c r="H21" s="45">
        <f t="shared" si="20"/>
        <v>-185.79999999999964</v>
      </c>
      <c r="I21" s="45">
        <f t="shared" si="20"/>
        <v>-20.900000000000006</v>
      </c>
      <c r="J21" s="45">
        <f t="shared" si="20"/>
        <v>6.2999999999998177</v>
      </c>
      <c r="K21" s="45">
        <v>11.7</v>
      </c>
      <c r="L21" s="45">
        <v>3.1</v>
      </c>
      <c r="M21" s="45">
        <v>0.2</v>
      </c>
      <c r="N21" s="45">
        <f t="shared" ref="N21:R21" si="21">N19-N20</f>
        <v>-55.099999999999767</v>
      </c>
      <c r="O21" s="45">
        <f t="shared" si="21"/>
        <v>-100.79999999999994</v>
      </c>
      <c r="P21" s="45">
        <f t="shared" si="21"/>
        <v>-37.299999999999955</v>
      </c>
      <c r="Q21" s="45">
        <f t="shared" si="21"/>
        <v>-27.300000000000004</v>
      </c>
      <c r="R21" s="45">
        <f t="shared" si="21"/>
        <v>-220.50000000000128</v>
      </c>
      <c r="S21" s="45">
        <f t="shared" ref="S21:AB21" si="22">S19-S20</f>
        <v>-17.199999999999818</v>
      </c>
      <c r="T21" s="45">
        <f t="shared" si="22"/>
        <v>52.700000000000443</v>
      </c>
      <c r="U21" s="45">
        <f t="shared" si="22"/>
        <v>35.500000000000185</v>
      </c>
      <c r="V21" s="45">
        <f t="shared" si="22"/>
        <v>68.700000000000642</v>
      </c>
      <c r="W21" s="45">
        <f t="shared" si="22"/>
        <v>104.19999999999948</v>
      </c>
      <c r="X21" s="45">
        <f t="shared" si="22"/>
        <v>145.80000000000146</v>
      </c>
      <c r="Y21" s="45">
        <f t="shared" si="22"/>
        <v>249.99999999999997</v>
      </c>
      <c r="Z21" s="45">
        <f t="shared" ref="Z21" si="23">Z19-Z20</f>
        <v>45.500000000000163</v>
      </c>
      <c r="AA21" s="45">
        <f t="shared" si="22"/>
        <v>97.199999999999918</v>
      </c>
      <c r="AB21" s="45">
        <f t="shared" si="22"/>
        <v>142.7000000000005</v>
      </c>
      <c r="AC21" s="45">
        <f t="shared" ref="AC21:AI21" si="24">AC19-AC20</f>
        <v>23.899999999999903</v>
      </c>
      <c r="AD21" s="321">
        <f t="shared" si="24"/>
        <v>166.6</v>
      </c>
      <c r="AE21" s="45">
        <f t="shared" si="24"/>
        <v>29.799999999999898</v>
      </c>
      <c r="AF21" s="45">
        <f t="shared" si="24"/>
        <v>196.40000000000217</v>
      </c>
      <c r="AG21" s="45">
        <f t="shared" si="24"/>
        <v>-76.399999999999721</v>
      </c>
      <c r="AH21" s="45">
        <f t="shared" si="24"/>
        <v>5.1000000000001844</v>
      </c>
      <c r="AI21" s="45">
        <f t="shared" si="24"/>
        <v>-71.299999999999983</v>
      </c>
    </row>
    <row r="22" spans="1:35" ht="28.5" hidden="1" outlineLevel="1" x14ac:dyDescent="0.2">
      <c r="A22" s="219" t="s">
        <v>88</v>
      </c>
      <c r="B22" s="220">
        <v>-0.4</v>
      </c>
      <c r="C22" s="220">
        <v>0</v>
      </c>
      <c r="D22" s="220">
        <v>-1.9684008182879899E-4</v>
      </c>
      <c r="E22" s="221">
        <v>0</v>
      </c>
      <c r="F22" s="221">
        <v>0</v>
      </c>
      <c r="G22" s="221">
        <v>0</v>
      </c>
      <c r="H22" s="220">
        <v>0</v>
      </c>
      <c r="I22" s="220">
        <v>0</v>
      </c>
      <c r="J22" s="221">
        <v>0</v>
      </c>
      <c r="K22" s="221">
        <v>0</v>
      </c>
      <c r="L22" s="221">
        <v>0</v>
      </c>
      <c r="M22" s="221">
        <v>0</v>
      </c>
      <c r="N22" s="220">
        <v>0</v>
      </c>
      <c r="O22" s="220">
        <v>0</v>
      </c>
      <c r="P22" s="220">
        <v>0</v>
      </c>
      <c r="Q22" s="220">
        <v>0</v>
      </c>
      <c r="R22" s="220">
        <v>0</v>
      </c>
      <c r="S22" s="220">
        <v>0</v>
      </c>
      <c r="T22" s="220">
        <v>0</v>
      </c>
      <c r="U22" s="220">
        <v>0</v>
      </c>
      <c r="V22" s="220">
        <v>0</v>
      </c>
      <c r="W22" s="220"/>
      <c r="X22" s="220">
        <v>0</v>
      </c>
      <c r="Y22" s="220">
        <v>0</v>
      </c>
      <c r="Z22" s="220">
        <v>0</v>
      </c>
      <c r="AA22" s="220">
        <v>0</v>
      </c>
      <c r="AB22" s="220">
        <v>0</v>
      </c>
      <c r="AC22" s="220">
        <v>0</v>
      </c>
      <c r="AD22" s="220">
        <v>0</v>
      </c>
      <c r="AE22" s="220">
        <v>0</v>
      </c>
      <c r="AF22" s="220">
        <v>0</v>
      </c>
      <c r="AG22" s="220">
        <v>0</v>
      </c>
      <c r="AH22" s="220"/>
      <c r="AI22" s="220"/>
    </row>
    <row r="23" spans="1:35" ht="15" hidden="1" outlineLevel="1" x14ac:dyDescent="0.25">
      <c r="A23" s="37" t="s">
        <v>89</v>
      </c>
      <c r="B23" s="128">
        <f>B21-B22</f>
        <v>-434.15518208418575</v>
      </c>
      <c r="C23" s="128">
        <f t="shared" ref="C23:O23" si="25">C21-C22</f>
        <v>-221.30000000000035</v>
      </c>
      <c r="D23" s="128">
        <f t="shared" si="25"/>
        <v>-92.899803159918036</v>
      </c>
      <c r="E23" s="128">
        <f t="shared" si="25"/>
        <v>-33.499999999999957</v>
      </c>
      <c r="F23" s="128">
        <f t="shared" ref="F23:G23" si="26">F21-F22</f>
        <v>-41.4</v>
      </c>
      <c r="G23" s="128">
        <f t="shared" si="26"/>
        <v>-18</v>
      </c>
      <c r="H23" s="128">
        <f t="shared" si="25"/>
        <v>-185.79999999999964</v>
      </c>
      <c r="I23" s="128">
        <f t="shared" si="25"/>
        <v>-20.900000000000006</v>
      </c>
      <c r="J23" s="128">
        <f t="shared" si="25"/>
        <v>6.2999999999998177</v>
      </c>
      <c r="K23" s="128">
        <f t="shared" si="25"/>
        <v>11.7</v>
      </c>
      <c r="L23" s="128">
        <f t="shared" si="25"/>
        <v>3.1</v>
      </c>
      <c r="M23" s="128">
        <f t="shared" si="25"/>
        <v>0.2</v>
      </c>
      <c r="N23" s="128">
        <f t="shared" si="25"/>
        <v>-55.099999999999767</v>
      </c>
      <c r="O23" s="128">
        <f t="shared" si="25"/>
        <v>-100.79999999999994</v>
      </c>
      <c r="P23" s="128">
        <f t="shared" ref="P23" si="27">P21-P22</f>
        <v>-37.299999999999955</v>
      </c>
      <c r="Q23" s="128">
        <f t="shared" ref="Q23:R23" si="28">Q21-Q22</f>
        <v>-27.300000000000004</v>
      </c>
      <c r="R23" s="128">
        <f t="shared" si="28"/>
        <v>-220.50000000000128</v>
      </c>
      <c r="S23" s="128">
        <f t="shared" ref="S23:AB23" si="29">S21-S22</f>
        <v>-17.199999999999818</v>
      </c>
      <c r="T23" s="128">
        <f t="shared" si="29"/>
        <v>52.700000000000443</v>
      </c>
      <c r="U23" s="128">
        <f t="shared" si="29"/>
        <v>35.500000000000185</v>
      </c>
      <c r="V23" s="128">
        <f t="shared" si="29"/>
        <v>68.700000000000642</v>
      </c>
      <c r="W23" s="128"/>
      <c r="X23" s="128">
        <f t="shared" si="29"/>
        <v>145.80000000000146</v>
      </c>
      <c r="Y23" s="128">
        <f t="shared" si="29"/>
        <v>249.99999999999997</v>
      </c>
      <c r="Z23" s="128">
        <f t="shared" ref="Z23" si="30">Z21-Z22</f>
        <v>45.500000000000163</v>
      </c>
      <c r="AA23" s="128">
        <f t="shared" si="29"/>
        <v>97.199999999999918</v>
      </c>
      <c r="AB23" s="128">
        <f t="shared" si="29"/>
        <v>142.7000000000005</v>
      </c>
      <c r="AC23" s="128">
        <f t="shared" ref="AC23:AG23" si="31">AC21-AC22</f>
        <v>23.899999999999903</v>
      </c>
      <c r="AD23" s="128">
        <f t="shared" si="31"/>
        <v>166.6</v>
      </c>
      <c r="AE23" s="128">
        <f t="shared" si="31"/>
        <v>29.799999999999898</v>
      </c>
      <c r="AF23" s="128">
        <f t="shared" si="31"/>
        <v>196.40000000000217</v>
      </c>
      <c r="AG23" s="128">
        <f t="shared" si="31"/>
        <v>-76.399999999999721</v>
      </c>
      <c r="AH23" s="128"/>
      <c r="AI23" s="128"/>
    </row>
    <row r="24" spans="1:35" ht="15" collapsed="1" thickTop="1" x14ac:dyDescent="0.2">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364"/>
    </row>
    <row r="25" spans="1:35" x14ac:dyDescent="0.2">
      <c r="A25" s="46" t="s">
        <v>90</v>
      </c>
      <c r="B25" s="130"/>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365"/>
    </row>
    <row r="26" spans="1:35" ht="28.5" x14ac:dyDescent="0.2">
      <c r="A26" s="127" t="s">
        <v>91</v>
      </c>
      <c r="B26" s="131">
        <f t="shared" ref="B26:I26" si="32">B23/B27</f>
        <v>-3.0704043994638313</v>
      </c>
      <c r="C26" s="115">
        <f t="shared" si="32"/>
        <v>-1.537873523280058</v>
      </c>
      <c r="D26" s="115">
        <f t="shared" si="32"/>
        <v>-0.639465413090613</v>
      </c>
      <c r="E26" s="115">
        <f>E23/E27</f>
        <v>-0.22992450240219603</v>
      </c>
      <c r="F26" s="115">
        <v>-0.23</v>
      </c>
      <c r="G26" s="115">
        <f t="shared" si="32"/>
        <v>-8.6124401913875603E-2</v>
      </c>
      <c r="H26" s="115">
        <f t="shared" si="32"/>
        <v>-1.0852803738317738</v>
      </c>
      <c r="I26" s="115">
        <f t="shared" si="32"/>
        <v>-9.6483464972671212E-2</v>
      </c>
      <c r="J26" s="115">
        <f>J23/J27</f>
        <v>2.9045643153526129E-2</v>
      </c>
      <c r="K26" s="115">
        <v>0.05</v>
      </c>
      <c r="L26" s="115">
        <f t="shared" ref="L26:M26" si="33">L23/L27</f>
        <v>1.4135886912904697E-2</v>
      </c>
      <c r="M26" s="115">
        <f t="shared" si="33"/>
        <v>9.1869545245751045E-4</v>
      </c>
      <c r="N26" s="115">
        <v>-0.25</v>
      </c>
      <c r="O26" s="115">
        <v>-0.46</v>
      </c>
      <c r="P26" s="115">
        <v>-0.17</v>
      </c>
      <c r="Q26" s="115">
        <v>-0.12</v>
      </c>
      <c r="R26" s="115">
        <v>-1</v>
      </c>
      <c r="S26" s="115">
        <v>-0.08</v>
      </c>
      <c r="T26" s="115">
        <v>0.24</v>
      </c>
      <c r="U26" s="115">
        <v>0.16</v>
      </c>
      <c r="V26" s="115">
        <v>0.31</v>
      </c>
      <c r="W26" s="115">
        <v>0.47</v>
      </c>
      <c r="X26" s="115">
        <v>0.65000000000000013</v>
      </c>
      <c r="Y26" s="115">
        <v>1.1200000000000001</v>
      </c>
      <c r="Z26" s="115">
        <v>0.202492211838006</v>
      </c>
      <c r="AA26" s="115">
        <v>0.43</v>
      </c>
      <c r="AB26" s="115">
        <v>0.63</v>
      </c>
      <c r="AC26" s="115">
        <v>0.10589277802392601</v>
      </c>
      <c r="AD26" s="115">
        <v>0.73945849977807399</v>
      </c>
      <c r="AE26" s="115">
        <v>0.13</v>
      </c>
      <c r="AF26" s="115">
        <v>0.87</v>
      </c>
      <c r="AG26" s="115">
        <v>-0.34</v>
      </c>
      <c r="AH26" s="363">
        <v>0.02</v>
      </c>
      <c r="AI26" s="366">
        <v>-0.31</v>
      </c>
    </row>
    <row r="27" spans="1:35" ht="28.5" x14ac:dyDescent="0.2">
      <c r="A27" s="127" t="s">
        <v>92</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222.7</v>
      </c>
      <c r="V27" s="117">
        <v>223.3</v>
      </c>
      <c r="W27" s="117">
        <v>222.9</v>
      </c>
      <c r="X27" s="117">
        <v>223.5</v>
      </c>
      <c r="Y27" s="117">
        <v>223</v>
      </c>
      <c r="Z27" s="117">
        <v>224.7</v>
      </c>
      <c r="AA27" s="117">
        <v>225.6</v>
      </c>
      <c r="AB27" s="117">
        <v>225.1</v>
      </c>
      <c r="AC27" s="117">
        <v>225.7</v>
      </c>
      <c r="AD27" s="117">
        <v>225.3</v>
      </c>
      <c r="AE27" s="117">
        <v>225.8</v>
      </c>
      <c r="AF27" s="117">
        <v>225.4</v>
      </c>
      <c r="AG27" s="117">
        <v>226.2</v>
      </c>
      <c r="AH27" s="346">
        <v>227.1</v>
      </c>
      <c r="AI27" s="367">
        <v>226.7</v>
      </c>
    </row>
    <row r="28" spans="1:35" x14ac:dyDescent="0.2">
      <c r="A28" s="46" t="s">
        <v>93</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346"/>
      <c r="AI28" s="367"/>
    </row>
    <row r="29" spans="1:35" ht="28.5" x14ac:dyDescent="0.2">
      <c r="A29" s="127" t="s">
        <v>94</v>
      </c>
      <c r="B29" s="131">
        <f>B23/B30</f>
        <v>-3.0704043994638313</v>
      </c>
      <c r="C29" s="115">
        <f t="shared" ref="C29:I29" si="34">C23/C30</f>
        <v>-1.537873523280058</v>
      </c>
      <c r="D29" s="115">
        <f t="shared" si="34"/>
        <v>-0.639465413090613</v>
      </c>
      <c r="E29" s="115">
        <f>E23/E30</f>
        <v>-0.22992450240219603</v>
      </c>
      <c r="F29" s="115">
        <v>-0.23</v>
      </c>
      <c r="G29" s="115">
        <f t="shared" si="34"/>
        <v>-8.6124401913875603E-2</v>
      </c>
      <c r="H29" s="115">
        <f t="shared" si="34"/>
        <v>-1.0852803738317738</v>
      </c>
      <c r="I29" s="115">
        <f t="shared" si="34"/>
        <v>-9.6483464972671212E-2</v>
      </c>
      <c r="J29" s="115">
        <f>J23/J30</f>
        <v>2.8024911032027658E-2</v>
      </c>
      <c r="K29" s="115">
        <v>0.05</v>
      </c>
      <c r="L29" s="115">
        <f t="shared" ref="L29:M29" si="35">L23/L30</f>
        <v>1.3802315227070348E-2</v>
      </c>
      <c r="M29" s="115">
        <f t="shared" si="35"/>
        <v>8.9086859688195994E-4</v>
      </c>
      <c r="N29" s="115">
        <v>-0.25</v>
      </c>
      <c r="O29" s="115">
        <v>-0.46</v>
      </c>
      <c r="P29" s="115">
        <v>-0.17</v>
      </c>
      <c r="Q29" s="115">
        <v>-0.12</v>
      </c>
      <c r="R29" s="115">
        <v>-1</v>
      </c>
      <c r="S29" s="115">
        <v>-0.08</v>
      </c>
      <c r="T29" s="115">
        <v>0.23</v>
      </c>
      <c r="U29" s="115">
        <v>0.16</v>
      </c>
      <c r="V29" s="115">
        <v>0.3</v>
      </c>
      <c r="W29" s="115">
        <v>0.46</v>
      </c>
      <c r="X29" s="115">
        <v>0.64000000000000012</v>
      </c>
      <c r="Y29" s="115">
        <v>1.1000000000000001</v>
      </c>
      <c r="Z29" s="115">
        <v>0.198603230030554</v>
      </c>
      <c r="AA29" s="115">
        <v>0.43</v>
      </c>
      <c r="AB29" s="115">
        <v>0.62</v>
      </c>
      <c r="AC29" s="115">
        <v>0.105054945054945</v>
      </c>
      <c r="AD29" s="115">
        <v>0.72974156811213298</v>
      </c>
      <c r="AE29" s="115">
        <v>0.13</v>
      </c>
      <c r="AF29" s="115">
        <v>0.86</v>
      </c>
      <c r="AG29" s="115">
        <v>-0.34</v>
      </c>
      <c r="AH29" s="363">
        <v>0.02</v>
      </c>
      <c r="AI29" s="366">
        <v>-0.31</v>
      </c>
    </row>
    <row r="30" spans="1:35" ht="28.5" x14ac:dyDescent="0.2">
      <c r="A30" s="240" t="s">
        <v>95</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225.1</v>
      </c>
      <c r="V30" s="133">
        <v>227</v>
      </c>
      <c r="W30" s="133">
        <v>225.8</v>
      </c>
      <c r="X30" s="133">
        <v>228.7</v>
      </c>
      <c r="Y30" s="133">
        <v>226.5</v>
      </c>
      <c r="Z30" s="133">
        <v>229.1</v>
      </c>
      <c r="AA30" s="133">
        <v>228</v>
      </c>
      <c r="AB30" s="133">
        <v>228.6</v>
      </c>
      <c r="AC30" s="133">
        <v>227.5</v>
      </c>
      <c r="AD30" s="133">
        <v>228.3</v>
      </c>
      <c r="AE30" s="133">
        <v>226.5</v>
      </c>
      <c r="AF30" s="133">
        <v>228</v>
      </c>
      <c r="AG30" s="133">
        <v>226.2</v>
      </c>
      <c r="AH30" s="347">
        <v>227.1</v>
      </c>
      <c r="AI30" s="368">
        <v>226.7</v>
      </c>
    </row>
    <row r="31" spans="1:35" x14ac:dyDescent="0.2">
      <c r="A31" s="46"/>
    </row>
    <row r="32" spans="1:35" ht="14.25" customHeight="1" x14ac:dyDescent="0.2">
      <c r="A32" s="381" t="s">
        <v>96</v>
      </c>
      <c r="B32" s="381"/>
      <c r="C32" s="381"/>
      <c r="D32" s="381"/>
      <c r="E32" s="381"/>
      <c r="F32" s="381"/>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c r="AH32" s="381"/>
      <c r="AI32" s="381"/>
    </row>
    <row r="33" spans="1:35" ht="14.45" customHeight="1" x14ac:dyDescent="0.2">
      <c r="A33" s="381"/>
      <c r="B33" s="381"/>
      <c r="C33" s="381"/>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1"/>
      <c r="AI33" s="381"/>
    </row>
    <row r="34" spans="1:35" x14ac:dyDescent="0.2">
      <c r="B34" s="256"/>
    </row>
  </sheetData>
  <mergeCells count="1">
    <mergeCell ref="A32:AI33"/>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63"/>
  <sheetViews>
    <sheetView showGridLines="0" zoomScale="90" zoomScaleNormal="90" workbookViewId="0">
      <pane xSplit="1" ySplit="4" topLeftCell="Q5" activePane="bottomRight" state="frozen"/>
      <selection pane="topRight" activeCell="A37" sqref="A37:AH39"/>
      <selection pane="bottomLeft" activeCell="A37" sqref="A37:AH39"/>
      <selection pane="bottomRight"/>
    </sheetView>
  </sheetViews>
  <sheetFormatPr defaultColWidth="8.7109375" defaultRowHeight="14.25" outlineLevelRow="1" outlineLevelCol="1" x14ac:dyDescent="0.2"/>
  <cols>
    <col min="1" max="1" width="81.7109375" style="1" bestFit="1" customWidth="1"/>
    <col min="2" max="5" width="24.28515625" style="1" hidden="1" customWidth="1" outlineLevel="1"/>
    <col min="6" max="6" width="24.28515625" style="1" hidden="1" customWidth="1" outlineLevel="1" collapsed="1"/>
    <col min="7" max="8" width="22.7109375" style="1" hidden="1" customWidth="1" outlineLevel="1"/>
    <col min="9" max="9" width="24.28515625" style="1" hidden="1" customWidth="1" outlineLevel="1"/>
    <col min="10" max="10" width="24.28515625" style="1" hidden="1" customWidth="1" outlineLevel="1" collapsed="1"/>
    <col min="11" max="11" width="20.7109375" style="1" hidden="1" customWidth="1" outlineLevel="1" collapsed="1"/>
    <col min="12" max="12" width="22.28515625" style="1" hidden="1" customWidth="1" outlineLevel="1"/>
    <col min="13" max="13" width="22.42578125" style="1" hidden="1" customWidth="1" outlineLevel="1" collapsed="1"/>
    <col min="14" max="14" width="20.42578125" style="1" hidden="1" customWidth="1" outlineLevel="1"/>
    <col min="15" max="15" width="20.7109375" style="1" hidden="1" customWidth="1" outlineLevel="1"/>
    <col min="16" max="16" width="21.7109375" style="1" hidden="1" customWidth="1" outlineLevel="1"/>
    <col min="17" max="17" width="19.28515625" style="1" hidden="1" customWidth="1" outlineLevel="1"/>
    <col min="18" max="18" width="21.42578125" style="1" hidden="1" customWidth="1" outlineLevel="1"/>
    <col min="19" max="19" width="20.28515625" style="1" hidden="1" customWidth="1" outlineLevel="1"/>
    <col min="20" max="20" width="21.7109375" style="1" hidden="1" customWidth="1" outlineLevel="1"/>
    <col min="21" max="21" width="21.7109375" style="1" customWidth="1" collapsed="1"/>
    <col min="22" max="24" width="21.7109375" style="1" hidden="1" customWidth="1" outlineLevel="1"/>
    <col min="25" max="25" width="21.7109375" style="1" customWidth="1" collapsed="1"/>
    <col min="26" max="16384" width="8.7109375" style="1"/>
  </cols>
  <sheetData>
    <row r="1" spans="1:25" ht="14.1" customHeight="1" x14ac:dyDescent="0.25">
      <c r="A1" s="11" t="s">
        <v>97</v>
      </c>
      <c r="B1" s="11"/>
      <c r="R1" s="69"/>
    </row>
    <row r="2" spans="1:25" ht="14.1" customHeight="1" x14ac:dyDescent="0.2">
      <c r="A2" s="1" t="s">
        <v>26</v>
      </c>
    </row>
    <row r="3" spans="1:25" ht="14.1" customHeight="1" x14ac:dyDescent="0.25">
      <c r="B3" s="106" t="s">
        <v>70</v>
      </c>
      <c r="C3" s="106" t="s">
        <v>70</v>
      </c>
      <c r="D3" s="140" t="s">
        <v>71</v>
      </c>
      <c r="E3" s="106" t="s">
        <v>72</v>
      </c>
      <c r="F3" s="106" t="s">
        <v>73</v>
      </c>
      <c r="G3" s="106" t="s">
        <v>70</v>
      </c>
      <c r="H3" s="106" t="s">
        <v>71</v>
      </c>
      <c r="I3" s="106" t="s">
        <v>72</v>
      </c>
      <c r="J3" s="106" t="s">
        <v>73</v>
      </c>
      <c r="K3" s="106" t="s">
        <v>70</v>
      </c>
      <c r="L3" s="106" t="s">
        <v>71</v>
      </c>
      <c r="M3" s="106" t="s">
        <v>72</v>
      </c>
      <c r="N3" s="106" t="s">
        <v>73</v>
      </c>
      <c r="O3" s="106" t="s">
        <v>70</v>
      </c>
      <c r="P3" s="106" t="s">
        <v>71</v>
      </c>
      <c r="Q3" s="106" t="s">
        <v>72</v>
      </c>
      <c r="R3" s="106" t="s">
        <v>73</v>
      </c>
      <c r="S3" s="106" t="s">
        <v>70</v>
      </c>
      <c r="T3" s="106" t="s">
        <v>71</v>
      </c>
      <c r="U3" s="259" t="s">
        <v>72</v>
      </c>
      <c r="V3" s="106" t="s">
        <v>73</v>
      </c>
      <c r="W3" s="106" t="s">
        <v>70</v>
      </c>
      <c r="X3" s="106" t="s">
        <v>71</v>
      </c>
      <c r="Y3" s="259" t="s">
        <v>72</v>
      </c>
    </row>
    <row r="4" spans="1:25" ht="14.1" customHeight="1" x14ac:dyDescent="0.25">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107">
        <v>44286</v>
      </c>
      <c r="Q4" s="107">
        <v>44377</v>
      </c>
      <c r="R4" s="107">
        <v>44469</v>
      </c>
      <c r="S4" s="107">
        <v>44561</v>
      </c>
      <c r="T4" s="107">
        <v>44651</v>
      </c>
      <c r="U4" s="260">
        <v>44742</v>
      </c>
      <c r="V4" s="107">
        <v>44834</v>
      </c>
      <c r="W4" s="107">
        <v>44926</v>
      </c>
      <c r="X4" s="107">
        <v>45016</v>
      </c>
      <c r="Y4" s="260">
        <v>45107</v>
      </c>
    </row>
    <row r="5" spans="1:25" ht="14.1" customHeight="1" x14ac:dyDescent="0.25">
      <c r="A5" s="50" t="s">
        <v>98</v>
      </c>
      <c r="B5" s="56"/>
      <c r="C5" s="56"/>
      <c r="D5" s="56"/>
      <c r="E5" s="56"/>
      <c r="F5" s="123"/>
      <c r="G5" s="123"/>
      <c r="H5" s="56"/>
      <c r="I5" s="56"/>
      <c r="J5" s="123"/>
      <c r="K5" s="123"/>
      <c r="L5" s="56"/>
      <c r="M5" s="56"/>
      <c r="N5" s="56"/>
      <c r="O5" s="56"/>
      <c r="P5" s="228"/>
      <c r="Q5" s="56"/>
      <c r="R5" s="56"/>
      <c r="S5" s="56"/>
      <c r="T5" s="228"/>
      <c r="U5" s="228"/>
      <c r="V5" s="228"/>
      <c r="W5" s="228"/>
      <c r="X5" s="228"/>
      <c r="Y5" s="228"/>
    </row>
    <row r="6" spans="1:25" ht="14.1" customHeight="1" x14ac:dyDescent="0.2">
      <c r="A6" s="1" t="s">
        <v>99</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U6" s="60">
        <v>142.69999999999999</v>
      </c>
      <c r="V6" s="60">
        <v>166.6</v>
      </c>
      <c r="W6" s="60">
        <v>196.4</v>
      </c>
      <c r="X6" s="60">
        <v>-76.400000000000006</v>
      </c>
      <c r="Y6" s="60">
        <v>-71.3</v>
      </c>
    </row>
    <row r="7" spans="1:25" ht="14.1" customHeight="1" x14ac:dyDescent="0.2">
      <c r="A7" s="1" t="s">
        <v>100</v>
      </c>
      <c r="B7" s="53"/>
      <c r="C7" s="53"/>
      <c r="D7" s="53"/>
      <c r="E7" s="53"/>
      <c r="F7" s="53"/>
      <c r="G7" s="53"/>
      <c r="H7" s="53"/>
      <c r="I7" s="53"/>
      <c r="J7" s="53"/>
      <c r="K7" s="53"/>
      <c r="L7" s="53"/>
      <c r="M7" s="53"/>
      <c r="N7" s="53"/>
      <c r="O7" s="53"/>
      <c r="P7" s="53"/>
      <c r="Q7" s="53"/>
      <c r="R7" s="53"/>
      <c r="S7" s="53"/>
      <c r="T7" s="53"/>
      <c r="U7" s="53"/>
      <c r="V7" s="53"/>
      <c r="W7" s="53"/>
      <c r="X7" s="53"/>
      <c r="Y7" s="53"/>
    </row>
    <row r="8" spans="1:25" ht="14.1" customHeight="1" x14ac:dyDescent="0.2">
      <c r="A8" s="147" t="s">
        <v>79</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U8" s="53">
        <v>80.3</v>
      </c>
      <c r="V8" s="53">
        <v>114.2</v>
      </c>
      <c r="W8" s="53">
        <v>146.9</v>
      </c>
      <c r="X8" s="53">
        <v>36.9</v>
      </c>
      <c r="Y8" s="53">
        <v>72.599999999999994</v>
      </c>
    </row>
    <row r="9" spans="1:25" ht="14.1" customHeight="1" x14ac:dyDescent="0.2">
      <c r="A9" s="147" t="s">
        <v>101</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U9" s="91">
        <v>0.1</v>
      </c>
      <c r="V9" s="53">
        <v>0</v>
      </c>
      <c r="W9" s="53">
        <v>1.6</v>
      </c>
      <c r="X9" s="53">
        <v>1.8</v>
      </c>
      <c r="Y9" s="53">
        <v>2.1</v>
      </c>
    </row>
    <row r="10" spans="1:25" ht="14.1" customHeight="1" x14ac:dyDescent="0.2">
      <c r="A10" s="147" t="s">
        <v>289</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U10" s="91">
        <v>-9.6999999999999993</v>
      </c>
      <c r="V10" s="53">
        <v>-13</v>
      </c>
      <c r="W10" s="53">
        <v>-4</v>
      </c>
      <c r="X10" s="53">
        <v>1.3</v>
      </c>
      <c r="Y10" s="53">
        <v>-3.5</v>
      </c>
    </row>
    <row r="11" spans="1:25" ht="14.1" customHeight="1" x14ac:dyDescent="0.2">
      <c r="A11" s="147" t="s">
        <v>102</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U11" s="91">
        <v>20.5</v>
      </c>
      <c r="V11" s="53">
        <v>30.2</v>
      </c>
      <c r="W11" s="53">
        <v>40.299999999999997</v>
      </c>
      <c r="X11" s="53">
        <v>11.3</v>
      </c>
      <c r="Y11" s="53">
        <v>25.3</v>
      </c>
    </row>
    <row r="12" spans="1:25" ht="14.1" customHeight="1" x14ac:dyDescent="0.2">
      <c r="A12" s="147" t="s">
        <v>103</v>
      </c>
      <c r="B12" s="91">
        <v>0</v>
      </c>
      <c r="C12" s="91">
        <v>0</v>
      </c>
      <c r="D12" s="91">
        <v>0</v>
      </c>
      <c r="E12" s="91">
        <v>0</v>
      </c>
      <c r="F12" s="91">
        <v>0</v>
      </c>
      <c r="G12" s="53">
        <v>0</v>
      </c>
      <c r="H12" s="53">
        <v>27.8</v>
      </c>
      <c r="I12" s="91">
        <v>56.2</v>
      </c>
      <c r="J12" s="91">
        <v>84.9</v>
      </c>
      <c r="K12" s="91">
        <v>117.9</v>
      </c>
      <c r="L12" s="91">
        <v>27.8</v>
      </c>
      <c r="M12" s="91">
        <v>55.8</v>
      </c>
      <c r="N12" s="91">
        <v>85</v>
      </c>
      <c r="O12" s="91">
        <v>118.2</v>
      </c>
      <c r="P12" s="91">
        <v>27</v>
      </c>
      <c r="Q12" s="91">
        <v>51</v>
      </c>
      <c r="R12" s="91">
        <v>77.3</v>
      </c>
      <c r="S12" s="91">
        <v>104.2</v>
      </c>
      <c r="T12" s="91">
        <v>25.1</v>
      </c>
      <c r="U12" s="91">
        <v>49.8</v>
      </c>
      <c r="V12" s="53">
        <v>73</v>
      </c>
      <c r="W12" s="53">
        <v>102.2</v>
      </c>
      <c r="X12" s="53">
        <v>24.7</v>
      </c>
      <c r="Y12" s="53">
        <v>48.5</v>
      </c>
    </row>
    <row r="13" spans="1:25" ht="14.1" customHeight="1" x14ac:dyDescent="0.2">
      <c r="A13" s="147" t="s">
        <v>104</v>
      </c>
      <c r="B13" s="91">
        <v>0</v>
      </c>
      <c r="C13" s="91">
        <v>0</v>
      </c>
      <c r="D13" s="91">
        <v>0</v>
      </c>
      <c r="E13" s="91">
        <v>0</v>
      </c>
      <c r="F13" s="91">
        <v>0</v>
      </c>
      <c r="G13" s="53">
        <v>50.4</v>
      </c>
      <c r="H13" s="53">
        <v>0</v>
      </c>
      <c r="I13" s="91">
        <v>0</v>
      </c>
      <c r="J13" s="91">
        <v>0</v>
      </c>
      <c r="K13" s="91">
        <v>0</v>
      </c>
      <c r="L13" s="91">
        <v>0</v>
      </c>
      <c r="M13" s="91">
        <v>0</v>
      </c>
      <c r="N13" s="91">
        <v>0</v>
      </c>
      <c r="O13" s="91">
        <v>0</v>
      </c>
      <c r="P13" s="91">
        <v>0</v>
      </c>
      <c r="Q13" s="91">
        <v>0</v>
      </c>
      <c r="R13" s="91">
        <v>0</v>
      </c>
      <c r="S13" s="91">
        <v>0</v>
      </c>
      <c r="T13" s="91">
        <v>0</v>
      </c>
      <c r="U13" s="91">
        <v>0</v>
      </c>
      <c r="V13" s="53">
        <v>0</v>
      </c>
      <c r="W13" s="53">
        <v>0</v>
      </c>
      <c r="X13" s="53">
        <v>8.6999999999999993</v>
      </c>
      <c r="Y13" s="53">
        <v>8.6999999999999993</v>
      </c>
    </row>
    <row r="14" spans="1:25" ht="14.1" customHeight="1" x14ac:dyDescent="0.2">
      <c r="A14" s="147" t="s">
        <v>105</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U14" s="91">
        <v>3.5</v>
      </c>
      <c r="V14" s="53">
        <v>5.2</v>
      </c>
      <c r="W14" s="53">
        <v>9.6</v>
      </c>
      <c r="X14" s="53">
        <v>2</v>
      </c>
      <c r="Y14" s="53">
        <v>3.9</v>
      </c>
    </row>
    <row r="15" spans="1:25" ht="14.1" hidden="1" customHeight="1" outlineLevel="1" x14ac:dyDescent="0.2">
      <c r="A15" s="147" t="s">
        <v>106</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U15" s="91">
        <v>0</v>
      </c>
      <c r="V15" s="53">
        <v>0</v>
      </c>
      <c r="W15" s="53">
        <v>0</v>
      </c>
      <c r="X15" s="53">
        <v>0</v>
      </c>
      <c r="Y15" s="53" t="s">
        <v>107</v>
      </c>
    </row>
    <row r="16" spans="1:25" ht="14.1" hidden="1" customHeight="1" outlineLevel="1" x14ac:dyDescent="0.2">
      <c r="A16" s="147" t="s">
        <v>108</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U16" s="91">
        <v>0</v>
      </c>
      <c r="V16" s="53">
        <v>0</v>
      </c>
      <c r="W16" s="53">
        <v>0</v>
      </c>
      <c r="X16" s="53">
        <v>0</v>
      </c>
      <c r="Y16" s="53" t="s">
        <v>107</v>
      </c>
    </row>
    <row r="17" spans="1:25" ht="14.1" customHeight="1" collapsed="1" x14ac:dyDescent="0.2">
      <c r="A17" s="147" t="s">
        <v>109</v>
      </c>
      <c r="B17" s="91"/>
      <c r="C17" s="91"/>
      <c r="D17" s="91"/>
      <c r="E17" s="91"/>
      <c r="F17" s="91"/>
      <c r="G17" s="53"/>
      <c r="H17" s="53"/>
      <c r="I17" s="91"/>
      <c r="J17" s="91"/>
      <c r="K17" s="91">
        <v>0.8</v>
      </c>
      <c r="L17" s="91">
        <v>0</v>
      </c>
      <c r="M17" s="91">
        <v>0</v>
      </c>
      <c r="N17" s="91">
        <v>0</v>
      </c>
      <c r="O17" s="91">
        <v>-5.3</v>
      </c>
      <c r="P17" s="91">
        <v>0</v>
      </c>
      <c r="Q17" s="91">
        <v>-6.4</v>
      </c>
      <c r="R17" s="91">
        <v>-9.5</v>
      </c>
      <c r="S17" s="91">
        <v>-19.899999999999999</v>
      </c>
      <c r="T17" s="91">
        <v>-12.5</v>
      </c>
      <c r="U17" s="91">
        <v>-21.9</v>
      </c>
      <c r="V17" s="53">
        <v>-31.1</v>
      </c>
      <c r="W17" s="53">
        <v>-45.4</v>
      </c>
      <c r="X17" s="53">
        <v>-7.8</v>
      </c>
      <c r="Y17" s="53">
        <v>-10.4</v>
      </c>
    </row>
    <row r="18" spans="1:25" ht="14.1" customHeight="1" x14ac:dyDescent="0.2">
      <c r="A18" s="147" t="s">
        <v>110</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U18" s="91">
        <v>-38.700000000000003</v>
      </c>
      <c r="V18" s="53">
        <v>-46.3</v>
      </c>
      <c r="W18" s="53">
        <v>14.6</v>
      </c>
      <c r="X18" s="53">
        <v>3.5</v>
      </c>
      <c r="Y18" s="53">
        <v>-4.0999999999999996</v>
      </c>
    </row>
    <row r="19" spans="1:25" ht="14.1" customHeight="1" x14ac:dyDescent="0.2">
      <c r="A19" s="147" t="s">
        <v>111</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U19" s="91">
        <v>9.9</v>
      </c>
      <c r="V19" s="53">
        <v>17.8</v>
      </c>
      <c r="W19" s="53">
        <v>31.7</v>
      </c>
      <c r="X19" s="53">
        <v>1.9</v>
      </c>
      <c r="Y19" s="53">
        <v>1.8</v>
      </c>
    </row>
    <row r="20" spans="1:25" ht="14.1" customHeight="1" x14ac:dyDescent="0.2">
      <c r="A20" s="147" t="s">
        <v>112</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U20" s="91">
        <v>14</v>
      </c>
      <c r="V20" s="53">
        <v>14</v>
      </c>
      <c r="W20" s="53">
        <v>13.2</v>
      </c>
      <c r="X20" s="53">
        <v>1.3</v>
      </c>
      <c r="Y20" s="53">
        <v>1.4</v>
      </c>
    </row>
    <row r="21" spans="1:25" ht="14.1" customHeight="1" x14ac:dyDescent="0.2">
      <c r="A21" s="147" t="s">
        <v>113</v>
      </c>
      <c r="B21" s="91"/>
      <c r="C21" s="91"/>
      <c r="D21" s="91"/>
      <c r="E21" s="91"/>
      <c r="F21" s="91"/>
      <c r="G21" s="91"/>
      <c r="H21" s="91"/>
      <c r="I21" s="91"/>
      <c r="J21" s="91"/>
      <c r="K21" s="91"/>
      <c r="L21" s="91"/>
      <c r="M21" s="91"/>
      <c r="N21" s="91"/>
      <c r="O21" s="91"/>
      <c r="P21" s="91"/>
      <c r="Q21" s="91">
        <v>-6.1</v>
      </c>
      <c r="R21" s="91">
        <v>-7.3</v>
      </c>
      <c r="S21" s="91">
        <v>10.4</v>
      </c>
      <c r="T21" s="91"/>
      <c r="U21" s="91">
        <v>48.8</v>
      </c>
      <c r="V21" s="53">
        <v>82.3</v>
      </c>
      <c r="W21" s="53">
        <v>84.2</v>
      </c>
      <c r="X21" s="53">
        <v>10.7</v>
      </c>
      <c r="Y21" s="53">
        <v>18.899999999999999</v>
      </c>
    </row>
    <row r="22" spans="1:25" ht="14.1" customHeight="1" x14ac:dyDescent="0.2">
      <c r="A22" s="147" t="s">
        <v>114</v>
      </c>
      <c r="B22" s="91">
        <v>1.2</v>
      </c>
      <c r="C22" s="91">
        <v>7</v>
      </c>
      <c r="D22" s="91">
        <v>1.3</v>
      </c>
      <c r="E22" s="91">
        <v>7.9</v>
      </c>
      <c r="F22" s="91">
        <v>-3.5</v>
      </c>
      <c r="G22" s="53">
        <v>-3.6</v>
      </c>
      <c r="H22" s="53">
        <v>0.2</v>
      </c>
      <c r="I22" s="91">
        <v>-11.4</v>
      </c>
      <c r="J22" s="91">
        <v>-17.899999999999999</v>
      </c>
      <c r="K22" s="91">
        <v>-17.600000000000001</v>
      </c>
      <c r="L22" s="53">
        <v>-36.9</v>
      </c>
      <c r="M22" s="91">
        <v>-33.1</v>
      </c>
      <c r="N22" s="91">
        <v>-43.9</v>
      </c>
      <c r="O22" s="91">
        <v>-59.2</v>
      </c>
      <c r="P22" s="53">
        <v>-6.1</v>
      </c>
      <c r="Q22" s="91">
        <v>-11.3</v>
      </c>
      <c r="R22" s="91">
        <v>-8.9</v>
      </c>
      <c r="S22" s="91">
        <v>-8.9</v>
      </c>
      <c r="T22" s="53">
        <v>17.8</v>
      </c>
      <c r="U22" s="53">
        <v>-6.8</v>
      </c>
      <c r="V22" s="53">
        <v>-7.5</v>
      </c>
      <c r="W22" s="53">
        <v>-3.4</v>
      </c>
      <c r="X22" s="53">
        <v>1.6</v>
      </c>
      <c r="Y22" s="53">
        <v>9.4</v>
      </c>
    </row>
    <row r="23" spans="1:25" ht="14.1" customHeight="1" x14ac:dyDescent="0.2">
      <c r="A23" s="69" t="s">
        <v>115</v>
      </c>
      <c r="B23" s="53"/>
      <c r="C23" s="53"/>
      <c r="D23" s="53"/>
      <c r="E23" s="53"/>
      <c r="F23" s="53"/>
      <c r="G23" s="53"/>
      <c r="H23" s="53"/>
      <c r="I23" s="53"/>
      <c r="J23" s="53"/>
      <c r="K23" s="53"/>
      <c r="L23" s="53"/>
      <c r="M23" s="53"/>
      <c r="N23" s="53"/>
      <c r="O23" s="53"/>
      <c r="P23" s="53"/>
      <c r="Q23" s="53"/>
      <c r="R23" s="53"/>
      <c r="S23" s="53"/>
      <c r="T23" s="53"/>
      <c r="U23" s="53"/>
      <c r="V23" s="53"/>
      <c r="W23" s="53">
        <v>0</v>
      </c>
      <c r="X23" s="53"/>
      <c r="Y23" s="53"/>
    </row>
    <row r="24" spans="1:25" ht="14.1" customHeight="1" x14ac:dyDescent="0.2">
      <c r="A24" s="147" t="s">
        <v>116</v>
      </c>
      <c r="B24" s="53">
        <v>-146.9</v>
      </c>
      <c r="C24" s="53">
        <v>-173.4</v>
      </c>
      <c r="D24" s="53">
        <v>31.6</v>
      </c>
      <c r="E24" s="53">
        <v>-35.6</v>
      </c>
      <c r="F24" s="53">
        <v>-3.3</v>
      </c>
      <c r="G24" s="53">
        <v>-235.5</v>
      </c>
      <c r="H24" s="53">
        <v>128.5</v>
      </c>
      <c r="I24" s="53">
        <v>142.4</v>
      </c>
      <c r="J24" s="53">
        <v>121.2</v>
      </c>
      <c r="K24" s="53">
        <v>-38.9</v>
      </c>
      <c r="L24" s="53">
        <v>227.6</v>
      </c>
      <c r="M24" s="53">
        <v>292.3</v>
      </c>
      <c r="N24" s="53">
        <v>270.60000000000002</v>
      </c>
      <c r="O24" s="53">
        <v>191.5</v>
      </c>
      <c r="P24" s="53">
        <v>114.2</v>
      </c>
      <c r="Q24" s="53">
        <v>52.4</v>
      </c>
      <c r="R24" s="53">
        <v>-55.8</v>
      </c>
      <c r="S24" s="53">
        <v>-212.5</v>
      </c>
      <c r="T24" s="53">
        <v>16.399999999999999</v>
      </c>
      <c r="U24" s="53">
        <v>-159.6</v>
      </c>
      <c r="V24" s="53">
        <v>-187.7</v>
      </c>
      <c r="W24" s="53">
        <v>-298.89999999999998</v>
      </c>
      <c r="X24" s="53">
        <v>118.3</v>
      </c>
      <c r="Y24" s="53">
        <v>114.4</v>
      </c>
    </row>
    <row r="25" spans="1:25" ht="14.1" customHeight="1" x14ac:dyDescent="0.2">
      <c r="A25" s="147" t="s">
        <v>117</v>
      </c>
      <c r="B25" s="53">
        <v>2.7</v>
      </c>
      <c r="C25" s="53">
        <v>10.1</v>
      </c>
      <c r="D25" s="53">
        <v>10.199999999999999</v>
      </c>
      <c r="E25" s="53">
        <v>-21</v>
      </c>
      <c r="F25" s="53">
        <v>-24.2</v>
      </c>
      <c r="G25" s="53">
        <v>-19.600000000000001</v>
      </c>
      <c r="H25" s="53">
        <v>21.8</v>
      </c>
      <c r="I25" s="53">
        <v>40.200000000000003</v>
      </c>
      <c r="J25" s="53">
        <v>41.3</v>
      </c>
      <c r="K25" s="53">
        <v>27</v>
      </c>
      <c r="L25" s="53">
        <v>-14.9</v>
      </c>
      <c r="M25" s="53">
        <v>-19.8</v>
      </c>
      <c r="N25" s="53">
        <v>-23</v>
      </c>
      <c r="O25" s="53">
        <v>-34.299999999999997</v>
      </c>
      <c r="P25" s="53">
        <v>-14.4</v>
      </c>
      <c r="Q25" s="53">
        <v>-29.8</v>
      </c>
      <c r="R25" s="53">
        <v>5.6</v>
      </c>
      <c r="S25" s="53">
        <v>91.5</v>
      </c>
      <c r="T25" s="53">
        <v>30.4</v>
      </c>
      <c r="U25" s="53">
        <v>-54.1</v>
      </c>
      <c r="V25" s="53">
        <v>-78.7</v>
      </c>
      <c r="W25" s="53">
        <v>-96.1</v>
      </c>
      <c r="X25" s="53">
        <v>-32.4</v>
      </c>
      <c r="Y25" s="53">
        <v>-67.400000000000006</v>
      </c>
    </row>
    <row r="26" spans="1:25" s="69" customFormat="1" ht="14.1" customHeight="1" x14ac:dyDescent="0.2">
      <c r="A26" s="147" t="s">
        <v>118</v>
      </c>
      <c r="B26" s="91">
        <v>18.399999999999999</v>
      </c>
      <c r="C26" s="91">
        <v>-17.600000000000001</v>
      </c>
      <c r="D26" s="91">
        <v>-37.299999999999997</v>
      </c>
      <c r="E26" s="91">
        <v>-41.4</v>
      </c>
      <c r="F26" s="91">
        <v>-69.5</v>
      </c>
      <c r="G26" s="91">
        <v>-26.9</v>
      </c>
      <c r="H26" s="91">
        <v>7.8</v>
      </c>
      <c r="I26" s="91">
        <v>-111.3</v>
      </c>
      <c r="J26" s="91">
        <v>-152.4</v>
      </c>
      <c r="K26" s="91">
        <v>-154.9</v>
      </c>
      <c r="L26" s="91">
        <v>-56</v>
      </c>
      <c r="M26" s="91">
        <v>-38.700000000000003</v>
      </c>
      <c r="N26" s="91">
        <v>-34.299999999999997</v>
      </c>
      <c r="O26" s="91">
        <v>53.8</v>
      </c>
      <c r="P26" s="91">
        <v>-39.700000000000003</v>
      </c>
      <c r="Q26" s="91">
        <v>-67.3</v>
      </c>
      <c r="R26" s="91">
        <v>-76.5</v>
      </c>
      <c r="S26" s="91">
        <v>-105.2</v>
      </c>
      <c r="T26" s="91">
        <v>-78.099999999999994</v>
      </c>
      <c r="U26" s="91">
        <v>-146.9</v>
      </c>
      <c r="V26" s="53">
        <v>-90.1</v>
      </c>
      <c r="W26" s="53">
        <v>-102.7</v>
      </c>
      <c r="X26" s="53">
        <v>-56.1</v>
      </c>
      <c r="Y26" s="53">
        <v>-19.2</v>
      </c>
    </row>
    <row r="27" spans="1:25" s="69" customFormat="1" ht="14.1" customHeight="1" x14ac:dyDescent="0.2">
      <c r="A27" s="147" t="s">
        <v>41</v>
      </c>
      <c r="B27" s="91">
        <v>-137.6</v>
      </c>
      <c r="C27" s="91">
        <v>44</v>
      </c>
      <c r="D27" s="91">
        <v>21.2</v>
      </c>
      <c r="E27" s="91">
        <v>6.1</v>
      </c>
      <c r="F27" s="91">
        <v>68.8</v>
      </c>
      <c r="G27" s="91">
        <v>84.6</v>
      </c>
      <c r="H27" s="91">
        <v>-5.3</v>
      </c>
      <c r="I27" s="91">
        <v>13.6</v>
      </c>
      <c r="J27" s="91">
        <v>37.200000000000003</v>
      </c>
      <c r="K27" s="91">
        <v>32.4</v>
      </c>
      <c r="L27" s="91">
        <v>4.3</v>
      </c>
      <c r="M27" s="91">
        <v>-3.6</v>
      </c>
      <c r="N27" s="91">
        <v>13</v>
      </c>
      <c r="O27" s="91">
        <v>-4.3</v>
      </c>
      <c r="P27" s="91">
        <v>-14.8</v>
      </c>
      <c r="Q27" s="91">
        <v>-33.1</v>
      </c>
      <c r="R27" s="91">
        <v>-36.6</v>
      </c>
      <c r="S27" s="91">
        <v>-63.5</v>
      </c>
      <c r="T27" s="91">
        <v>-98.4</v>
      </c>
      <c r="U27" s="91">
        <v>-94.9</v>
      </c>
      <c r="V27" s="53">
        <v>-124.2</v>
      </c>
      <c r="W27" s="53">
        <v>-30.6</v>
      </c>
      <c r="X27" s="53">
        <v>-21.7</v>
      </c>
      <c r="Y27" s="53">
        <v>-38.700000000000003</v>
      </c>
    </row>
    <row r="28" spans="1:25" s="69" customFormat="1" ht="14.1" customHeight="1" x14ac:dyDescent="0.2">
      <c r="A28" s="147" t="s">
        <v>46</v>
      </c>
      <c r="B28" s="91">
        <v>118.3</v>
      </c>
      <c r="C28" s="91">
        <v>42.6</v>
      </c>
      <c r="D28" s="91">
        <v>-0.7</v>
      </c>
      <c r="E28" s="91">
        <v>-18.399999999999999</v>
      </c>
      <c r="F28" s="91">
        <v>-10.6</v>
      </c>
      <c r="G28" s="91">
        <v>74.900000000000006</v>
      </c>
      <c r="H28" s="91">
        <v>-116</v>
      </c>
      <c r="I28" s="91">
        <v>-93.8</v>
      </c>
      <c r="J28" s="91">
        <v>-107</v>
      </c>
      <c r="K28" s="91">
        <v>60</v>
      </c>
      <c r="L28" s="91">
        <v>-109.4</v>
      </c>
      <c r="M28" s="91">
        <v>-133.1</v>
      </c>
      <c r="N28" s="91">
        <v>-147</v>
      </c>
      <c r="O28" s="91">
        <v>-156.19999999999999</v>
      </c>
      <c r="P28" s="91">
        <v>-12.6</v>
      </c>
      <c r="Q28" s="91">
        <v>-7</v>
      </c>
      <c r="R28" s="91">
        <v>46</v>
      </c>
      <c r="S28" s="91">
        <v>131.1</v>
      </c>
      <c r="T28" s="91">
        <v>-7.2</v>
      </c>
      <c r="U28" s="91">
        <v>13.1</v>
      </c>
      <c r="V28" s="53">
        <v>25.6</v>
      </c>
      <c r="W28" s="53">
        <v>125.1</v>
      </c>
      <c r="X28" s="53">
        <v>-69.099999999999994</v>
      </c>
      <c r="Y28" s="53">
        <v>-72.2</v>
      </c>
    </row>
    <row r="29" spans="1:25" s="69" customFormat="1" ht="14.1" customHeight="1" x14ac:dyDescent="0.2">
      <c r="A29" s="147" t="s">
        <v>47</v>
      </c>
      <c r="B29" s="91">
        <v>11</v>
      </c>
      <c r="C29" s="91">
        <v>98.4</v>
      </c>
      <c r="D29" s="91">
        <v>-146.69999999999999</v>
      </c>
      <c r="E29" s="314">
        <v>-107.5</v>
      </c>
      <c r="F29" s="103">
        <v>-67.099999999999994</v>
      </c>
      <c r="G29" s="91">
        <v>117.8</v>
      </c>
      <c r="H29" s="91">
        <v>-243.9</v>
      </c>
      <c r="I29" s="91">
        <v>-200.7</v>
      </c>
      <c r="J29" s="91">
        <v>-148.9</v>
      </c>
      <c r="K29" s="91">
        <v>63.5</v>
      </c>
      <c r="L29" s="91">
        <v>-280.8</v>
      </c>
      <c r="M29" s="91">
        <v>-367.2</v>
      </c>
      <c r="N29" s="91">
        <v>-299.3</v>
      </c>
      <c r="O29" s="91">
        <v>-183.6</v>
      </c>
      <c r="P29" s="91">
        <v>-64.5</v>
      </c>
      <c r="Q29" s="91">
        <v>10.6</v>
      </c>
      <c r="R29" s="91">
        <v>96</v>
      </c>
      <c r="S29" s="91">
        <v>227.1</v>
      </c>
      <c r="T29" s="91">
        <v>-130.5</v>
      </c>
      <c r="U29" s="91">
        <v>-85</v>
      </c>
      <c r="V29" s="53">
        <v>-92.4</v>
      </c>
      <c r="W29" s="53">
        <v>-41.4</v>
      </c>
      <c r="X29" s="53">
        <v>-158.9</v>
      </c>
      <c r="Y29" s="53">
        <v>-227.7</v>
      </c>
    </row>
    <row r="30" spans="1:25" s="69" customFormat="1" ht="14.1" customHeight="1" x14ac:dyDescent="0.2">
      <c r="A30" s="147" t="s">
        <v>119</v>
      </c>
      <c r="B30" s="91">
        <v>-29.8</v>
      </c>
      <c r="C30" s="91">
        <v>58.8</v>
      </c>
      <c r="D30" s="91">
        <v>3.5</v>
      </c>
      <c r="E30" s="91">
        <v>-16.8</v>
      </c>
      <c r="F30" s="91">
        <v>-39.299999999999997</v>
      </c>
      <c r="G30" s="91">
        <v>-216.8</v>
      </c>
      <c r="H30" s="91">
        <v>-37.299999999999997</v>
      </c>
      <c r="I30" s="91">
        <v>-70.3</v>
      </c>
      <c r="J30" s="91">
        <v>-111.7</v>
      </c>
      <c r="K30" s="91">
        <v>-164.8</v>
      </c>
      <c r="L30" s="91">
        <v>-22.5</v>
      </c>
      <c r="M30" s="91">
        <v>-45.7</v>
      </c>
      <c r="N30" s="91">
        <v>-65.7</v>
      </c>
      <c r="O30" s="91">
        <v>-117.2</v>
      </c>
      <c r="P30" s="91">
        <v>-36.6</v>
      </c>
      <c r="Q30" s="91">
        <v>-61.8</v>
      </c>
      <c r="R30" s="91">
        <v>-94.7</v>
      </c>
      <c r="S30" s="91">
        <v>-104.3</v>
      </c>
      <c r="T30" s="91">
        <v>-19.2</v>
      </c>
      <c r="U30" s="91">
        <v>-11.4</v>
      </c>
      <c r="V30" s="53">
        <v>-52.5</v>
      </c>
      <c r="W30" s="53">
        <v>-94.2</v>
      </c>
      <c r="X30" s="53">
        <v>-23.1</v>
      </c>
      <c r="Y30" s="53">
        <v>-30.8</v>
      </c>
    </row>
    <row r="31" spans="1:25" s="69" customFormat="1" ht="14.1" customHeight="1" x14ac:dyDescent="0.2">
      <c r="A31" s="209" t="s">
        <v>120</v>
      </c>
      <c r="B31" s="313">
        <f>SUM(B6:B30)</f>
        <v>-335.1</v>
      </c>
      <c r="C31" s="313">
        <f>SUM(C6:C30)</f>
        <v>4.3999999999999915</v>
      </c>
      <c r="D31" s="313">
        <f>SUM(D6:D30)</f>
        <v>-170.6</v>
      </c>
      <c r="E31" s="313">
        <f>SUM(E6:E30)</f>
        <v>-179.4</v>
      </c>
      <c r="F31" s="313">
        <v>-40.1</v>
      </c>
      <c r="G31" s="313">
        <f>SUM(G6:G30)</f>
        <v>-2.1999999999996476</v>
      </c>
      <c r="H31" s="313">
        <f>SUM(H6:H30)</f>
        <v>-214.89999999999998</v>
      </c>
      <c r="I31" s="313">
        <f>SUM(I6:I30)</f>
        <v>-158.30000000000001</v>
      </c>
      <c r="J31" s="313">
        <v>-100.6</v>
      </c>
      <c r="K31" s="313">
        <v>269.3</v>
      </c>
      <c r="L31" s="313">
        <f t="shared" ref="L31:Y31" si="0">SUM(L6:L30)</f>
        <v>-249.9</v>
      </c>
      <c r="M31" s="313">
        <f t="shared" si="0"/>
        <v>-299.89999999999998</v>
      </c>
      <c r="N31" s="313">
        <f t="shared" si="0"/>
        <v>-222.5</v>
      </c>
      <c r="O31" s="313">
        <f t="shared" si="0"/>
        <v>-38.199999999999974</v>
      </c>
      <c r="P31" s="313">
        <f t="shared" si="0"/>
        <v>-16.400000000000013</v>
      </c>
      <c r="Q31" s="313">
        <f t="shared" si="0"/>
        <v>86.899999999999935</v>
      </c>
      <c r="R31" s="313">
        <f t="shared" si="0"/>
        <v>250.3</v>
      </c>
      <c r="S31" s="313">
        <f t="shared" si="0"/>
        <v>549.50000000000011</v>
      </c>
      <c r="T31" s="313">
        <f t="shared" si="0"/>
        <v>-158.19999999999996</v>
      </c>
      <c r="U31" s="313">
        <f t="shared" si="0"/>
        <v>-246.3</v>
      </c>
      <c r="V31" s="313">
        <f t="shared" si="0"/>
        <v>-194.6</v>
      </c>
      <c r="W31" s="313">
        <f t="shared" si="0"/>
        <v>49.100000000000094</v>
      </c>
      <c r="X31" s="313">
        <f t="shared" si="0"/>
        <v>-221.50000000000003</v>
      </c>
      <c r="Y31" s="313">
        <f t="shared" si="0"/>
        <v>-238.29999999999998</v>
      </c>
    </row>
    <row r="32" spans="1:25" s="69" customFormat="1" ht="14.1" customHeight="1" x14ac:dyDescent="0.25">
      <c r="A32" s="210" t="s">
        <v>121</v>
      </c>
      <c r="B32" s="91"/>
      <c r="C32" s="91"/>
      <c r="D32" s="91"/>
      <c r="E32" s="91"/>
      <c r="F32" s="91"/>
      <c r="G32" s="91"/>
      <c r="H32" s="91"/>
      <c r="I32" s="315"/>
      <c r="J32" s="91"/>
      <c r="K32" s="91"/>
      <c r="L32" s="91"/>
      <c r="M32" s="315"/>
      <c r="N32" s="315"/>
      <c r="O32" s="315"/>
      <c r="P32" s="91"/>
      <c r="Q32" s="315"/>
      <c r="R32" s="315"/>
      <c r="S32" s="315"/>
      <c r="T32" s="91"/>
      <c r="U32" s="91"/>
      <c r="V32" s="91"/>
      <c r="W32" s="91"/>
      <c r="X32" s="91"/>
      <c r="Y32" s="91"/>
    </row>
    <row r="33" spans="1:25" ht="14.1" customHeight="1" x14ac:dyDescent="0.2">
      <c r="A33" s="147" t="s">
        <v>122</v>
      </c>
      <c r="B33" s="53">
        <v>-77.3</v>
      </c>
      <c r="C33" s="53">
        <v>-129.1</v>
      </c>
      <c r="D33" s="53">
        <v>-20.6</v>
      </c>
      <c r="E33" s="53">
        <v>-31.3</v>
      </c>
      <c r="F33" s="53">
        <v>-61.5</v>
      </c>
      <c r="G33" s="53">
        <v>-84.2</v>
      </c>
      <c r="H33" s="53">
        <v>-13.7</v>
      </c>
      <c r="I33" s="124">
        <v>-30.3</v>
      </c>
      <c r="J33" s="53">
        <v>-47.4</v>
      </c>
      <c r="K33" s="53">
        <v>-80.3</v>
      </c>
      <c r="L33" s="53">
        <v>-9.8000000000000007</v>
      </c>
      <c r="M33" s="124">
        <v>-17.8</v>
      </c>
      <c r="N33" s="124">
        <v>-26.9</v>
      </c>
      <c r="O33" s="124">
        <v>-41</v>
      </c>
      <c r="P33" s="53">
        <v>-12.9</v>
      </c>
      <c r="Q33" s="124">
        <v>-20.9</v>
      </c>
      <c r="R33" s="124">
        <v>-31.8</v>
      </c>
      <c r="S33" s="124">
        <v>-53.8</v>
      </c>
      <c r="T33" s="53">
        <v>-18.899999999999999</v>
      </c>
      <c r="U33" s="53">
        <v>-30.5</v>
      </c>
      <c r="V33" s="53">
        <v>-44.4</v>
      </c>
      <c r="W33" s="53">
        <v>-50.7</v>
      </c>
      <c r="X33" s="53">
        <v>-10</v>
      </c>
      <c r="Y33" s="53">
        <v>-20.6</v>
      </c>
    </row>
    <row r="34" spans="1:25" ht="14.1" customHeight="1" x14ac:dyDescent="0.2">
      <c r="A34" s="147" t="s">
        <v>123</v>
      </c>
      <c r="B34" s="53">
        <v>-57.1</v>
      </c>
      <c r="C34" s="53">
        <v>-99.9</v>
      </c>
      <c r="D34" s="53">
        <v>0</v>
      </c>
      <c r="E34" s="53">
        <v>0</v>
      </c>
      <c r="F34" s="53">
        <v>-22.2</v>
      </c>
      <c r="G34" s="53">
        <v>-35.5</v>
      </c>
      <c r="H34" s="53">
        <v>-262.2</v>
      </c>
      <c r="I34" s="103">
        <v>-268.5</v>
      </c>
      <c r="J34" s="53">
        <v>-268.5</v>
      </c>
      <c r="K34" s="53">
        <v>-275.89999999999998</v>
      </c>
      <c r="L34" s="53">
        <v>-102.5</v>
      </c>
      <c r="M34" s="103">
        <v>-102.5</v>
      </c>
      <c r="N34" s="103">
        <v>-102.5</v>
      </c>
      <c r="O34" s="103">
        <v>-108.7</v>
      </c>
      <c r="P34" s="53">
        <v>0</v>
      </c>
      <c r="Q34" s="103">
        <v>0</v>
      </c>
      <c r="R34" s="103">
        <v>-1.2</v>
      </c>
      <c r="S34" s="103">
        <v>-7</v>
      </c>
      <c r="T34" s="53">
        <v>-3.9</v>
      </c>
      <c r="U34" s="53">
        <v>-19.2</v>
      </c>
      <c r="V34" s="53">
        <v>-31.6</v>
      </c>
      <c r="W34" s="53">
        <v>-32.799999999999997</v>
      </c>
      <c r="X34" s="53">
        <v>0</v>
      </c>
      <c r="Y34" s="53">
        <v>0</v>
      </c>
    </row>
    <row r="35" spans="1:25" ht="14.1" hidden="1" customHeight="1" outlineLevel="1" x14ac:dyDescent="0.2">
      <c r="A35" s="147" t="s">
        <v>124</v>
      </c>
      <c r="B35" s="53">
        <v>0</v>
      </c>
      <c r="C35" s="53">
        <v>0</v>
      </c>
      <c r="D35" s="53">
        <v>0.2</v>
      </c>
      <c r="E35" s="53">
        <v>0.3</v>
      </c>
      <c r="F35" s="53">
        <v>0.5</v>
      </c>
      <c r="G35" s="53">
        <v>0</v>
      </c>
      <c r="H35" s="53">
        <v>0</v>
      </c>
      <c r="I35" s="124">
        <v>0.3</v>
      </c>
      <c r="J35" s="53">
        <v>0</v>
      </c>
      <c r="K35" s="53">
        <v>0</v>
      </c>
      <c r="L35" s="53">
        <v>0</v>
      </c>
      <c r="M35" s="124">
        <v>0</v>
      </c>
      <c r="N35" s="124">
        <v>0</v>
      </c>
      <c r="O35" s="124">
        <v>0</v>
      </c>
      <c r="P35" s="53">
        <v>0</v>
      </c>
      <c r="Q35" s="103">
        <v>0</v>
      </c>
      <c r="R35" s="124">
        <v>0</v>
      </c>
      <c r="S35" s="124">
        <v>0</v>
      </c>
      <c r="T35" s="53">
        <v>0</v>
      </c>
      <c r="U35" s="53"/>
      <c r="V35" s="53">
        <v>0</v>
      </c>
      <c r="W35" s="53">
        <v>0</v>
      </c>
      <c r="X35" s="53">
        <v>0</v>
      </c>
      <c r="Y35" s="53" t="s">
        <v>107</v>
      </c>
    </row>
    <row r="36" spans="1:25" ht="14.1" hidden="1" customHeight="1" outlineLevel="1" x14ac:dyDescent="0.2">
      <c r="A36" s="147" t="s">
        <v>125</v>
      </c>
      <c r="B36" s="53">
        <v>10.199999999999999</v>
      </c>
      <c r="C36" s="53">
        <v>0</v>
      </c>
      <c r="D36" s="53">
        <v>0</v>
      </c>
      <c r="E36" s="53">
        <v>0</v>
      </c>
      <c r="F36" s="53">
        <v>0</v>
      </c>
      <c r="G36" s="53">
        <v>0</v>
      </c>
      <c r="H36" s="53">
        <v>0</v>
      </c>
      <c r="I36" s="91">
        <v>0</v>
      </c>
      <c r="J36" s="53">
        <v>0</v>
      </c>
      <c r="K36" s="53">
        <v>0</v>
      </c>
      <c r="L36" s="53">
        <v>0</v>
      </c>
      <c r="M36" s="91">
        <v>0</v>
      </c>
      <c r="N36" s="91">
        <v>0</v>
      </c>
      <c r="O36" s="91">
        <v>0</v>
      </c>
      <c r="P36" s="53">
        <v>0</v>
      </c>
      <c r="Q36" s="91">
        <v>0</v>
      </c>
      <c r="R36" s="91">
        <v>0</v>
      </c>
      <c r="S36" s="91">
        <v>0</v>
      </c>
      <c r="T36" s="53">
        <v>0</v>
      </c>
      <c r="U36" s="53"/>
      <c r="V36" s="53">
        <v>0</v>
      </c>
      <c r="W36" s="53">
        <v>0</v>
      </c>
      <c r="X36" s="53">
        <v>0</v>
      </c>
      <c r="Y36" s="53" t="s">
        <v>107</v>
      </c>
    </row>
    <row r="37" spans="1:25" ht="14.1" hidden="1" customHeight="1" outlineLevel="1" x14ac:dyDescent="0.2">
      <c r="A37" s="147" t="s">
        <v>126</v>
      </c>
      <c r="B37" s="53">
        <v>-17.3</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c r="V37" s="53">
        <v>0</v>
      </c>
      <c r="W37" s="53">
        <v>0</v>
      </c>
      <c r="X37" s="53">
        <v>0</v>
      </c>
      <c r="Y37" s="53" t="s">
        <v>107</v>
      </c>
    </row>
    <row r="38" spans="1:25" ht="14.1" customHeight="1" collapsed="1" x14ac:dyDescent="0.2">
      <c r="A38" s="147" t="s">
        <v>127</v>
      </c>
      <c r="B38" s="53">
        <v>0</v>
      </c>
      <c r="C38" s="53">
        <v>0</v>
      </c>
      <c r="D38" s="53">
        <v>0</v>
      </c>
      <c r="E38" s="53">
        <v>-6.1</v>
      </c>
      <c r="F38" s="53">
        <v>-7.2</v>
      </c>
      <c r="G38" s="53">
        <v>-8.6999999999999993</v>
      </c>
      <c r="H38" s="53">
        <v>0</v>
      </c>
      <c r="I38" s="53">
        <v>-1.7</v>
      </c>
      <c r="J38" s="53">
        <v>-3.9</v>
      </c>
      <c r="K38" s="53">
        <v>-4.5</v>
      </c>
      <c r="L38" s="53">
        <v>-11.3</v>
      </c>
      <c r="M38" s="53">
        <v>-10.6</v>
      </c>
      <c r="N38" s="53">
        <v>-13.9</v>
      </c>
      <c r="O38" s="53">
        <v>-14.6</v>
      </c>
      <c r="P38" s="53">
        <v>-15.9</v>
      </c>
      <c r="Q38" s="53">
        <v>-20.6</v>
      </c>
      <c r="R38" s="53">
        <v>-26</v>
      </c>
      <c r="S38" s="53">
        <v>-688.9</v>
      </c>
      <c r="T38" s="53">
        <v>-11.6</v>
      </c>
      <c r="U38" s="53">
        <v>-18.3</v>
      </c>
      <c r="V38" s="53">
        <v>-22.8</v>
      </c>
      <c r="W38" s="53">
        <v>-26.4</v>
      </c>
      <c r="X38" s="53">
        <v>-4.8</v>
      </c>
      <c r="Y38" s="53">
        <v>-5.5</v>
      </c>
    </row>
    <row r="39" spans="1:25" ht="14.1" customHeight="1" x14ac:dyDescent="0.2">
      <c r="A39" s="147" t="s">
        <v>128</v>
      </c>
      <c r="B39" s="53">
        <v>0</v>
      </c>
      <c r="C39" s="53">
        <v>0</v>
      </c>
      <c r="D39" s="53">
        <v>0</v>
      </c>
      <c r="E39" s="53">
        <v>0</v>
      </c>
      <c r="F39" s="53">
        <v>-85</v>
      </c>
      <c r="G39" s="53">
        <v>-85</v>
      </c>
      <c r="H39" s="53">
        <v>0</v>
      </c>
      <c r="I39" s="53">
        <v>0</v>
      </c>
      <c r="J39" s="53">
        <v>0</v>
      </c>
      <c r="K39" s="53">
        <v>0</v>
      </c>
      <c r="L39" s="53">
        <v>0</v>
      </c>
      <c r="M39" s="53">
        <v>-85</v>
      </c>
      <c r="N39" s="53">
        <v>-85</v>
      </c>
      <c r="O39" s="53">
        <v>-85</v>
      </c>
      <c r="P39" s="53">
        <v>0</v>
      </c>
      <c r="Q39" s="53">
        <v>0</v>
      </c>
      <c r="R39" s="53">
        <v>0</v>
      </c>
      <c r="S39" s="53">
        <v>0</v>
      </c>
      <c r="T39" s="53">
        <v>0</v>
      </c>
      <c r="U39" s="53">
        <v>0</v>
      </c>
      <c r="V39" s="53">
        <v>-80</v>
      </c>
      <c r="W39" s="53">
        <v>-80</v>
      </c>
      <c r="X39" s="53">
        <v>0</v>
      </c>
      <c r="Y39" s="53">
        <v>-40</v>
      </c>
    </row>
    <row r="40" spans="1:25" ht="14.1" customHeight="1" x14ac:dyDescent="0.2">
      <c r="A40" s="147" t="s">
        <v>129</v>
      </c>
      <c r="B40" s="53">
        <v>0</v>
      </c>
      <c r="C40" s="53">
        <v>84.8</v>
      </c>
      <c r="D40" s="53">
        <v>0</v>
      </c>
      <c r="E40" s="53">
        <v>0</v>
      </c>
      <c r="F40" s="53">
        <v>0</v>
      </c>
      <c r="G40" s="53">
        <v>0</v>
      </c>
      <c r="H40" s="53">
        <v>0</v>
      </c>
      <c r="I40" s="53">
        <v>0</v>
      </c>
      <c r="J40" s="53">
        <v>0</v>
      </c>
      <c r="K40" s="53">
        <v>85</v>
      </c>
      <c r="L40" s="53">
        <v>0</v>
      </c>
      <c r="M40" s="53">
        <v>0</v>
      </c>
      <c r="N40" s="53">
        <v>0</v>
      </c>
      <c r="O40" s="53">
        <v>0</v>
      </c>
      <c r="P40" s="53">
        <v>0</v>
      </c>
      <c r="Q40" s="53">
        <v>0</v>
      </c>
      <c r="R40" s="53">
        <v>0</v>
      </c>
      <c r="S40" s="53">
        <v>0</v>
      </c>
      <c r="T40" s="53">
        <v>80</v>
      </c>
      <c r="U40" s="53">
        <v>80</v>
      </c>
      <c r="V40" s="53">
        <v>80</v>
      </c>
      <c r="W40" s="53">
        <v>80</v>
      </c>
      <c r="X40" s="53">
        <v>90</v>
      </c>
      <c r="Y40" s="53">
        <v>210</v>
      </c>
    </row>
    <row r="41" spans="1:25" ht="14.1" customHeight="1" x14ac:dyDescent="0.2">
      <c r="A41" s="147" t="s">
        <v>130</v>
      </c>
      <c r="B41" s="53">
        <v>3.8</v>
      </c>
      <c r="C41" s="53">
        <v>1</v>
      </c>
      <c r="D41" s="53">
        <v>0.2</v>
      </c>
      <c r="E41" s="53">
        <v>0.2</v>
      </c>
      <c r="F41" s="53">
        <v>0.1</v>
      </c>
      <c r="G41" s="53">
        <v>-4.5999999999999996</v>
      </c>
      <c r="H41" s="53">
        <v>0</v>
      </c>
      <c r="I41" s="53">
        <v>0</v>
      </c>
      <c r="J41" s="53">
        <v>0.4</v>
      </c>
      <c r="K41" s="53">
        <v>0.8</v>
      </c>
      <c r="L41" s="53">
        <v>-7.8</v>
      </c>
      <c r="M41" s="53">
        <v>-7.8</v>
      </c>
      <c r="N41" s="53">
        <v>-8.5</v>
      </c>
      <c r="O41" s="53">
        <v>-8.5</v>
      </c>
      <c r="P41" s="53">
        <v>0</v>
      </c>
      <c r="Q41" s="53">
        <v>0</v>
      </c>
      <c r="R41" s="53">
        <v>1.2</v>
      </c>
      <c r="S41" s="53">
        <v>0.2</v>
      </c>
      <c r="T41" s="53">
        <v>-9.3000000000000007</v>
      </c>
      <c r="U41" s="53">
        <v>-9.4</v>
      </c>
      <c r="V41" s="53">
        <v>-8.9</v>
      </c>
      <c r="W41" s="53">
        <v>-10.8</v>
      </c>
      <c r="X41" s="53">
        <v>-1.9</v>
      </c>
      <c r="Y41" s="53">
        <v>1.5</v>
      </c>
    </row>
    <row r="42" spans="1:25" ht="14.1" customHeight="1" x14ac:dyDescent="0.2">
      <c r="A42" s="209" t="s">
        <v>131</v>
      </c>
      <c r="B42" s="54">
        <f>SUM(B33:B41)</f>
        <v>-137.69999999999999</v>
      </c>
      <c r="C42" s="54">
        <f>SUM(C33:C41)</f>
        <v>-143.19999999999999</v>
      </c>
      <c r="D42" s="54">
        <f>SUM(D33:D41)</f>
        <v>-20.200000000000003</v>
      </c>
      <c r="E42" s="54">
        <f>SUM(E33:E41)</f>
        <v>-36.9</v>
      </c>
      <c r="F42" s="54">
        <v>-175.3</v>
      </c>
      <c r="G42" s="54">
        <f>SUM(G33:G41)</f>
        <v>-218</v>
      </c>
      <c r="H42" s="54">
        <f>SUM(H33:H41)</f>
        <v>-275.89999999999998</v>
      </c>
      <c r="I42" s="54">
        <f>SUM(I33:I41)</f>
        <v>-300.2</v>
      </c>
      <c r="J42" s="54">
        <v>-319.39999999999998</v>
      </c>
      <c r="K42" s="54">
        <v>-274.89999999999998</v>
      </c>
      <c r="L42" s="54">
        <f t="shared" ref="L42:Y42" si="1">SUM(L33:L41)</f>
        <v>-131.4</v>
      </c>
      <c r="M42" s="54">
        <f t="shared" si="1"/>
        <v>-223.70000000000002</v>
      </c>
      <c r="N42" s="54">
        <f t="shared" si="1"/>
        <v>-236.8</v>
      </c>
      <c r="O42" s="54">
        <f t="shared" si="1"/>
        <v>-257.79999999999995</v>
      </c>
      <c r="P42" s="54">
        <f t="shared" si="1"/>
        <v>-28.8</v>
      </c>
      <c r="Q42" s="54">
        <f t="shared" si="1"/>
        <v>-41.5</v>
      </c>
      <c r="R42" s="54">
        <f t="shared" si="1"/>
        <v>-57.8</v>
      </c>
      <c r="S42" s="54">
        <f t="shared" si="1"/>
        <v>-749.49999999999989</v>
      </c>
      <c r="T42" s="54">
        <f t="shared" si="1"/>
        <v>36.299999999999997</v>
      </c>
      <c r="U42" s="54">
        <f t="shared" si="1"/>
        <v>2.5999999999999996</v>
      </c>
      <c r="V42" s="54">
        <f t="shared" ref="V42" si="2">SUM(V33:V41)</f>
        <v>-107.70000000000002</v>
      </c>
      <c r="W42" s="54">
        <f t="shared" si="1"/>
        <v>-120.7</v>
      </c>
      <c r="X42" s="54">
        <f t="shared" si="1"/>
        <v>73.3</v>
      </c>
      <c r="Y42" s="54">
        <f t="shared" si="1"/>
        <v>145.4</v>
      </c>
    </row>
    <row r="43" spans="1:25" ht="14.1" customHeight="1" x14ac:dyDescent="0.25">
      <c r="A43" s="210" t="s">
        <v>132</v>
      </c>
      <c r="B43" s="53"/>
      <c r="C43" s="53"/>
      <c r="D43" s="53"/>
      <c r="E43" s="53"/>
      <c r="F43" s="53"/>
      <c r="G43" s="53"/>
      <c r="H43" s="53"/>
      <c r="I43" s="53"/>
      <c r="J43" s="53"/>
      <c r="K43" s="53"/>
      <c r="L43" s="53"/>
      <c r="M43" s="53"/>
      <c r="N43" s="53"/>
      <c r="O43" s="53"/>
      <c r="P43" s="53"/>
      <c r="Q43" s="53"/>
      <c r="R43" s="53"/>
      <c r="S43" s="53"/>
      <c r="T43" s="53"/>
      <c r="U43" s="53"/>
      <c r="V43" s="53"/>
      <c r="W43" s="53"/>
      <c r="X43" s="53"/>
      <c r="Y43" s="53"/>
    </row>
    <row r="44" spans="1:25" ht="14.1" hidden="1" customHeight="1" outlineLevel="1" x14ac:dyDescent="0.2">
      <c r="A44" s="147" t="s">
        <v>133</v>
      </c>
      <c r="B44" s="53">
        <v>39.799999999999997</v>
      </c>
      <c r="C44" s="53">
        <v>23.4</v>
      </c>
      <c r="D44" s="53">
        <v>6.4</v>
      </c>
      <c r="E44" s="53">
        <v>8.8000000000000007</v>
      </c>
      <c r="F44" s="53">
        <v>9</v>
      </c>
      <c r="G44" s="53">
        <v>9</v>
      </c>
      <c r="H44" s="53">
        <v>0</v>
      </c>
      <c r="I44" s="53">
        <v>0.1</v>
      </c>
      <c r="J44" s="53">
        <v>0.1</v>
      </c>
      <c r="K44" s="53">
        <v>0.3</v>
      </c>
      <c r="L44" s="53">
        <v>0</v>
      </c>
      <c r="M44" s="53">
        <v>0</v>
      </c>
      <c r="N44" s="53">
        <v>0</v>
      </c>
      <c r="O44" s="53">
        <v>0</v>
      </c>
      <c r="P44" s="53">
        <v>0</v>
      </c>
      <c r="Q44" s="53">
        <v>0</v>
      </c>
      <c r="R44" s="53">
        <v>0</v>
      </c>
      <c r="S44" s="53">
        <v>0</v>
      </c>
      <c r="T44" s="53">
        <v>0</v>
      </c>
      <c r="U44" s="53"/>
      <c r="V44" s="53">
        <v>0</v>
      </c>
      <c r="W44" s="53">
        <v>0</v>
      </c>
      <c r="X44" s="53">
        <v>0</v>
      </c>
      <c r="Y44" s="53">
        <v>0</v>
      </c>
    </row>
    <row r="45" spans="1:25" ht="14.1" customHeight="1" collapsed="1" x14ac:dyDescent="0.2">
      <c r="A45" s="147" t="s">
        <v>134</v>
      </c>
      <c r="B45" s="53">
        <v>-2.9</v>
      </c>
      <c r="C45" s="53">
        <v>-4.5</v>
      </c>
      <c r="D45" s="53">
        <v>-2.1</v>
      </c>
      <c r="E45" s="53">
        <v>-2.1</v>
      </c>
      <c r="F45" s="53">
        <v>-6.7</v>
      </c>
      <c r="G45" s="53">
        <v>-15.2</v>
      </c>
      <c r="H45" s="53">
        <v>-3.1</v>
      </c>
      <c r="I45" s="53">
        <v>-5.8</v>
      </c>
      <c r="J45" s="53">
        <v>-25.2</v>
      </c>
      <c r="K45" s="91">
        <v>-31.8</v>
      </c>
      <c r="L45" s="53">
        <v>-8.9</v>
      </c>
      <c r="M45" s="53">
        <v>-11.3</v>
      </c>
      <c r="N45" s="53">
        <v>-18.8</v>
      </c>
      <c r="O45" s="53">
        <v>-18.899999999999999</v>
      </c>
      <c r="P45" s="53">
        <v>-4.8</v>
      </c>
      <c r="Q45" s="53">
        <v>-7.6</v>
      </c>
      <c r="R45" s="53">
        <v>-8.5</v>
      </c>
      <c r="S45" s="53">
        <v>-8.6</v>
      </c>
      <c r="T45" s="53">
        <v>-26.2</v>
      </c>
      <c r="U45" s="53">
        <v>-26.6</v>
      </c>
      <c r="V45" s="53">
        <v>-27.1</v>
      </c>
      <c r="W45" s="53">
        <v>-27.2</v>
      </c>
      <c r="X45" s="53">
        <v>-7.2</v>
      </c>
      <c r="Y45" s="53">
        <v>-7.4</v>
      </c>
    </row>
    <row r="46" spans="1:25" ht="14.1" hidden="1" customHeight="1" outlineLevel="1" x14ac:dyDescent="0.2">
      <c r="A46" s="147" t="s">
        <v>135</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c r="V46" s="53">
        <v>0</v>
      </c>
      <c r="W46" s="53">
        <v>0</v>
      </c>
      <c r="X46" s="53">
        <v>0</v>
      </c>
      <c r="Y46" s="53">
        <v>0</v>
      </c>
    </row>
    <row r="47" spans="1:25" ht="14.1" customHeight="1" collapsed="1" x14ac:dyDescent="0.2">
      <c r="A47" s="147" t="s">
        <v>136</v>
      </c>
      <c r="B47" s="53">
        <v>0</v>
      </c>
      <c r="C47" s="53">
        <v>-8.4</v>
      </c>
      <c r="D47" s="53">
        <v>-2.5</v>
      </c>
      <c r="E47" s="53">
        <v>-7.8</v>
      </c>
      <c r="F47" s="53">
        <v>-22.3</v>
      </c>
      <c r="G47" s="53">
        <v>-22.3</v>
      </c>
      <c r="H47" s="53">
        <v>0</v>
      </c>
      <c r="I47" s="53">
        <v>-6.7</v>
      </c>
      <c r="J47" s="53">
        <v>-16.399999999999999</v>
      </c>
      <c r="K47" s="53">
        <v>-17.3</v>
      </c>
      <c r="L47" s="53">
        <v>0</v>
      </c>
      <c r="M47" s="53">
        <v>-1.4</v>
      </c>
      <c r="N47" s="53">
        <v>-5.5</v>
      </c>
      <c r="O47" s="53">
        <v>-7</v>
      </c>
      <c r="P47" s="53">
        <v>0</v>
      </c>
      <c r="Q47" s="53">
        <v>-1.2</v>
      </c>
      <c r="R47" s="53">
        <v>-3.1</v>
      </c>
      <c r="S47" s="53">
        <v>-23.5</v>
      </c>
      <c r="T47" s="53">
        <v>-0.1</v>
      </c>
      <c r="U47" s="53">
        <v>-0.1</v>
      </c>
      <c r="V47" s="53">
        <v>-4.3</v>
      </c>
      <c r="W47" s="53">
        <v>-11</v>
      </c>
      <c r="X47" s="53">
        <v>-6.5</v>
      </c>
      <c r="Y47" s="53">
        <v>-12.6</v>
      </c>
    </row>
    <row r="48" spans="1:25" ht="14.1" customHeight="1" x14ac:dyDescent="0.2">
      <c r="A48" s="147" t="s">
        <v>137</v>
      </c>
      <c r="B48" s="53">
        <v>639.79999999999995</v>
      </c>
      <c r="C48" s="53">
        <v>318.7</v>
      </c>
      <c r="D48" s="53">
        <v>250</v>
      </c>
      <c r="E48" s="53">
        <v>250</v>
      </c>
      <c r="F48" s="53">
        <v>2936.5</v>
      </c>
      <c r="G48" s="53">
        <v>2936.5</v>
      </c>
      <c r="H48" s="53">
        <v>0</v>
      </c>
      <c r="I48" s="53">
        <v>0</v>
      </c>
      <c r="J48" s="53">
        <v>0</v>
      </c>
      <c r="K48" s="53">
        <v>0</v>
      </c>
      <c r="L48" s="53">
        <v>0</v>
      </c>
      <c r="M48" s="53">
        <v>0</v>
      </c>
      <c r="N48" s="53">
        <v>0</v>
      </c>
      <c r="O48" s="53">
        <v>0</v>
      </c>
      <c r="P48" s="53">
        <v>0</v>
      </c>
      <c r="Q48" s="53">
        <v>0</v>
      </c>
      <c r="R48" s="53">
        <v>0</v>
      </c>
      <c r="S48" s="53">
        <v>0</v>
      </c>
      <c r="T48" s="53">
        <v>0</v>
      </c>
      <c r="U48" s="53">
        <v>0</v>
      </c>
      <c r="V48" s="53">
        <v>0</v>
      </c>
      <c r="W48" s="53">
        <v>0</v>
      </c>
      <c r="X48" s="53">
        <v>1000</v>
      </c>
      <c r="Y48" s="53">
        <v>1000</v>
      </c>
    </row>
    <row r="49" spans="1:25" ht="14.1" customHeight="1" x14ac:dyDescent="0.2">
      <c r="A49" s="147" t="s">
        <v>138</v>
      </c>
      <c r="B49" s="53">
        <v>-313.5</v>
      </c>
      <c r="C49" s="53">
        <v>-150.30000000000001</v>
      </c>
      <c r="D49" s="53">
        <v>-26.6</v>
      </c>
      <c r="E49" s="53">
        <v>-54</v>
      </c>
      <c r="F49" s="53">
        <v>-3126.1</v>
      </c>
      <c r="G49" s="53">
        <v>-3133.2</v>
      </c>
      <c r="H49" s="53">
        <v>-6.8</v>
      </c>
      <c r="I49" s="53">
        <v>-13.7</v>
      </c>
      <c r="J49" s="53">
        <v>-20.3</v>
      </c>
      <c r="K49" s="53">
        <v>-27</v>
      </c>
      <c r="L49" s="53">
        <v>0</v>
      </c>
      <c r="M49" s="53">
        <v>-6.7</v>
      </c>
      <c r="N49" s="53">
        <v>-13.3</v>
      </c>
      <c r="O49" s="53">
        <v>-20</v>
      </c>
      <c r="P49" s="53">
        <v>-6.7</v>
      </c>
      <c r="Q49" s="53">
        <v>-13.3</v>
      </c>
      <c r="R49" s="53">
        <v>-20</v>
      </c>
      <c r="S49" s="53">
        <v>-26.7</v>
      </c>
      <c r="T49" s="53">
        <v>-6.7</v>
      </c>
      <c r="U49" s="53">
        <v>-13.3</v>
      </c>
      <c r="V49" s="53">
        <v>-20</v>
      </c>
      <c r="W49" s="53">
        <v>-26.7</v>
      </c>
      <c r="X49" s="53">
        <v>-1000</v>
      </c>
      <c r="Y49" s="53">
        <v>-1000</v>
      </c>
    </row>
    <row r="50" spans="1:25" ht="14.1" customHeight="1" x14ac:dyDescent="0.2">
      <c r="A50" s="147" t="s">
        <v>139</v>
      </c>
      <c r="B50" s="53">
        <v>0</v>
      </c>
      <c r="C50" s="53">
        <v>-4.4000000000000004</v>
      </c>
      <c r="D50" s="53">
        <v>-1.8</v>
      </c>
      <c r="E50" s="53">
        <v>-1.8</v>
      </c>
      <c r="F50" s="53">
        <v>-24.4</v>
      </c>
      <c r="G50" s="53">
        <v>-24.4</v>
      </c>
      <c r="H50" s="53">
        <v>0</v>
      </c>
      <c r="I50" s="53">
        <v>0</v>
      </c>
      <c r="J50" s="53">
        <v>0</v>
      </c>
      <c r="K50" s="53">
        <v>0</v>
      </c>
      <c r="L50" s="53">
        <v>-11.1</v>
      </c>
      <c r="M50" s="53">
        <v>-22.7</v>
      </c>
      <c r="N50" s="53">
        <v>-22.7</v>
      </c>
      <c r="O50" s="53">
        <v>-22.7</v>
      </c>
      <c r="P50" s="53">
        <v>0</v>
      </c>
      <c r="Q50" s="53">
        <v>0</v>
      </c>
      <c r="R50" s="53">
        <v>0</v>
      </c>
      <c r="S50" s="53">
        <v>0</v>
      </c>
      <c r="T50" s="53">
        <v>0</v>
      </c>
      <c r="U50" s="53">
        <v>0</v>
      </c>
      <c r="V50" s="53">
        <v>0</v>
      </c>
      <c r="W50" s="53">
        <v>0</v>
      </c>
      <c r="X50" s="53">
        <v>-23.5</v>
      </c>
      <c r="Y50" s="53">
        <v>-23.5</v>
      </c>
    </row>
    <row r="51" spans="1:25" ht="14.1" hidden="1" customHeight="1" outlineLevel="1" x14ac:dyDescent="0.2">
      <c r="A51" s="147" t="s">
        <v>140</v>
      </c>
      <c r="B51" s="53"/>
      <c r="C51" s="53"/>
      <c r="D51" s="53"/>
      <c r="E51" s="53"/>
      <c r="F51" s="53"/>
      <c r="G51" s="53"/>
      <c r="H51" s="53"/>
      <c r="I51" s="53">
        <v>0</v>
      </c>
      <c r="J51" s="53">
        <v>0</v>
      </c>
      <c r="K51" s="53">
        <v>0</v>
      </c>
      <c r="L51" s="53">
        <v>0</v>
      </c>
      <c r="M51" s="53">
        <v>650</v>
      </c>
      <c r="N51" s="53">
        <v>650</v>
      </c>
      <c r="O51" s="53">
        <v>650</v>
      </c>
      <c r="P51" s="53">
        <v>0</v>
      </c>
      <c r="Q51" s="53">
        <v>0</v>
      </c>
      <c r="R51" s="53">
        <v>0</v>
      </c>
      <c r="S51" s="53">
        <v>0</v>
      </c>
      <c r="T51" s="53">
        <v>0</v>
      </c>
      <c r="U51" s="53"/>
      <c r="V51" s="53">
        <v>0</v>
      </c>
      <c r="W51" s="53">
        <v>0</v>
      </c>
      <c r="X51" s="53">
        <v>0</v>
      </c>
      <c r="Y51" s="53">
        <v>0</v>
      </c>
    </row>
    <row r="52" spans="1:25" ht="14.1" hidden="1" customHeight="1" outlineLevel="1" x14ac:dyDescent="0.2">
      <c r="A52" s="147" t="s">
        <v>141</v>
      </c>
      <c r="B52" s="53">
        <v>0</v>
      </c>
      <c r="C52" s="53">
        <v>0</v>
      </c>
      <c r="D52" s="53">
        <v>0</v>
      </c>
      <c r="E52" s="53">
        <v>0</v>
      </c>
      <c r="F52" s="53">
        <v>831.4</v>
      </c>
      <c r="G52" s="53">
        <v>831.4</v>
      </c>
      <c r="H52" s="53">
        <v>0</v>
      </c>
      <c r="I52" s="53">
        <v>0</v>
      </c>
      <c r="J52" s="53">
        <v>0</v>
      </c>
      <c r="K52" s="53">
        <v>0</v>
      </c>
      <c r="L52" s="53">
        <v>0</v>
      </c>
      <c r="M52" s="53">
        <v>0</v>
      </c>
      <c r="N52" s="53">
        <v>0</v>
      </c>
      <c r="O52" s="53">
        <v>0</v>
      </c>
      <c r="P52" s="53">
        <v>0</v>
      </c>
      <c r="Q52" s="53">
        <v>0</v>
      </c>
      <c r="R52" s="53">
        <v>0</v>
      </c>
      <c r="S52" s="53">
        <v>0</v>
      </c>
      <c r="T52" s="53">
        <v>0</v>
      </c>
      <c r="U52" s="53"/>
      <c r="V52" s="53">
        <v>0</v>
      </c>
      <c r="W52" s="53">
        <v>0</v>
      </c>
      <c r="X52" s="53">
        <v>0</v>
      </c>
      <c r="Y52" s="53">
        <v>0</v>
      </c>
    </row>
    <row r="53" spans="1:25" ht="14.1" hidden="1" customHeight="1" outlineLevel="1" x14ac:dyDescent="0.2">
      <c r="A53" s="147" t="s">
        <v>142</v>
      </c>
      <c r="B53" s="53">
        <v>0</v>
      </c>
      <c r="C53" s="53">
        <v>0</v>
      </c>
      <c r="D53" s="53">
        <v>0</v>
      </c>
      <c r="E53" s="53">
        <v>0</v>
      </c>
      <c r="F53" s="53">
        <v>179.5</v>
      </c>
      <c r="G53" s="53">
        <v>179.5</v>
      </c>
      <c r="H53" s="53">
        <v>0</v>
      </c>
      <c r="I53" s="53">
        <v>0</v>
      </c>
      <c r="J53" s="53">
        <v>0</v>
      </c>
      <c r="K53" s="53">
        <v>0</v>
      </c>
      <c r="L53" s="53">
        <v>0</v>
      </c>
      <c r="M53" s="53">
        <v>0</v>
      </c>
      <c r="N53" s="53">
        <v>0</v>
      </c>
      <c r="O53" s="53">
        <v>0</v>
      </c>
      <c r="P53" s="53">
        <v>0</v>
      </c>
      <c r="Q53" s="53">
        <v>0</v>
      </c>
      <c r="R53" s="53">
        <v>0</v>
      </c>
      <c r="S53" s="53">
        <v>0</v>
      </c>
      <c r="T53" s="53">
        <v>0</v>
      </c>
      <c r="U53" s="53"/>
      <c r="V53" s="53">
        <v>0</v>
      </c>
      <c r="W53" s="53">
        <v>0</v>
      </c>
      <c r="X53" s="53">
        <v>0</v>
      </c>
      <c r="Y53" s="53">
        <v>0</v>
      </c>
    </row>
    <row r="54" spans="1:25" ht="14.1" hidden="1" customHeight="1" outlineLevel="1" x14ac:dyDescent="0.2">
      <c r="A54" s="147" t="s">
        <v>143</v>
      </c>
      <c r="B54" s="53">
        <v>0</v>
      </c>
      <c r="C54" s="53">
        <v>0</v>
      </c>
      <c r="D54" s="53">
        <v>0</v>
      </c>
      <c r="E54" s="53">
        <v>0</v>
      </c>
      <c r="F54" s="53">
        <v>-17</v>
      </c>
      <c r="G54" s="53">
        <v>-17.3</v>
      </c>
      <c r="H54" s="53">
        <v>0</v>
      </c>
      <c r="I54" s="53">
        <v>0</v>
      </c>
      <c r="J54" s="53">
        <v>0</v>
      </c>
      <c r="K54" s="53">
        <v>0</v>
      </c>
      <c r="L54" s="53">
        <v>0</v>
      </c>
      <c r="M54" s="53">
        <v>0</v>
      </c>
      <c r="N54" s="53">
        <v>0</v>
      </c>
      <c r="O54" s="53">
        <v>0</v>
      </c>
      <c r="P54" s="53">
        <v>0</v>
      </c>
      <c r="Q54" s="53">
        <v>0</v>
      </c>
      <c r="R54" s="53">
        <v>0</v>
      </c>
      <c r="S54" s="53">
        <v>0</v>
      </c>
      <c r="T54" s="53">
        <v>0</v>
      </c>
      <c r="U54" s="53"/>
      <c r="V54" s="53">
        <v>0</v>
      </c>
      <c r="W54" s="53">
        <v>0</v>
      </c>
      <c r="X54" s="53">
        <v>0</v>
      </c>
      <c r="Y54" s="53">
        <v>0</v>
      </c>
    </row>
    <row r="55" spans="1:25" ht="14.1" customHeight="1" collapsed="1" x14ac:dyDescent="0.2">
      <c r="A55" s="25" t="s">
        <v>144</v>
      </c>
      <c r="B55" s="53">
        <v>-6.7</v>
      </c>
      <c r="C55" s="53">
        <v>-9.1</v>
      </c>
      <c r="D55" s="53">
        <v>-0.9</v>
      </c>
      <c r="E55" s="53">
        <v>-7.5</v>
      </c>
      <c r="F55" s="53">
        <v>-8.8000000000000007</v>
      </c>
      <c r="G55" s="53">
        <v>-10.8</v>
      </c>
      <c r="H55" s="53">
        <v>-2.8</v>
      </c>
      <c r="I55" s="53">
        <v>-6</v>
      </c>
      <c r="J55" s="53">
        <v>-9.1999999999999993</v>
      </c>
      <c r="K55" s="53">
        <v>-11.5</v>
      </c>
      <c r="L55" s="53">
        <v>-3.6</v>
      </c>
      <c r="M55" s="53">
        <v>-6.8</v>
      </c>
      <c r="N55" s="53">
        <v>-9.9</v>
      </c>
      <c r="O55" s="53">
        <v>-14</v>
      </c>
      <c r="P55" s="53">
        <v>-3.3</v>
      </c>
      <c r="Q55" s="53">
        <v>-6.3</v>
      </c>
      <c r="R55" s="53">
        <v>-9.6</v>
      </c>
      <c r="S55" s="53">
        <v>-13.4</v>
      </c>
      <c r="T55" s="53">
        <v>-3.9</v>
      </c>
      <c r="U55" s="53">
        <v>-7.7</v>
      </c>
      <c r="V55" s="53">
        <v>-12.3</v>
      </c>
      <c r="W55" s="53">
        <v>-17.3</v>
      </c>
      <c r="X55" s="53">
        <v>-7.3</v>
      </c>
      <c r="Y55" s="53">
        <v>-13.6</v>
      </c>
    </row>
    <row r="56" spans="1:25" ht="14.1" customHeight="1" x14ac:dyDescent="0.2">
      <c r="A56" s="25" t="s">
        <v>145</v>
      </c>
      <c r="B56" s="53">
        <v>0</v>
      </c>
      <c r="C56" s="53">
        <v>2.2999999999999998</v>
      </c>
      <c r="D56" s="53">
        <v>-1.5</v>
      </c>
      <c r="E56" s="53">
        <v>-4.5</v>
      </c>
      <c r="F56" s="53">
        <v>-6.9</v>
      </c>
      <c r="G56" s="53">
        <v>-7.3</v>
      </c>
      <c r="H56" s="53">
        <v>0.7</v>
      </c>
      <c r="I56" s="53">
        <v>0.2</v>
      </c>
      <c r="J56" s="53">
        <v>0.1</v>
      </c>
      <c r="K56" s="53">
        <v>-2.2999999999999998</v>
      </c>
      <c r="L56" s="53">
        <v>-0.3</v>
      </c>
      <c r="M56" s="53">
        <v>1.1000000000000001</v>
      </c>
      <c r="N56" s="53">
        <v>1.7</v>
      </c>
      <c r="O56" s="53">
        <v>4.5</v>
      </c>
      <c r="P56" s="53">
        <v>1.2</v>
      </c>
      <c r="Q56" s="53">
        <v>0.8</v>
      </c>
      <c r="R56" s="53">
        <v>4.0999999999999996</v>
      </c>
      <c r="S56" s="53">
        <v>6.4</v>
      </c>
      <c r="T56" s="53">
        <v>1</v>
      </c>
      <c r="U56" s="53">
        <v>2.4</v>
      </c>
      <c r="V56" s="53">
        <v>2.7</v>
      </c>
      <c r="W56" s="53">
        <v>2.9</v>
      </c>
      <c r="X56" s="53">
        <v>1.7</v>
      </c>
      <c r="Y56" s="53">
        <v>2.1</v>
      </c>
    </row>
    <row r="57" spans="1:25" ht="14.1" customHeight="1" x14ac:dyDescent="0.2">
      <c r="A57" s="51" t="s">
        <v>146</v>
      </c>
      <c r="B57" s="54">
        <f>SUM(B44:B56)</f>
        <v>356.49999999999994</v>
      </c>
      <c r="C57" s="54">
        <f>SUM(C44:C56)</f>
        <v>167.7</v>
      </c>
      <c r="D57" s="54">
        <f>SUM(D44:D56)</f>
        <v>221</v>
      </c>
      <c r="E57" s="54">
        <f>SUM(E44:E56)</f>
        <v>181.1</v>
      </c>
      <c r="F57" s="54">
        <v>744.2</v>
      </c>
      <c r="G57" s="54">
        <f>SUM(G44:G56)</f>
        <v>725.90000000000032</v>
      </c>
      <c r="H57" s="54">
        <f>SUM(H44:H56)</f>
        <v>-12</v>
      </c>
      <c r="I57" s="54">
        <f>SUM(I44:I56)</f>
        <v>-31.900000000000002</v>
      </c>
      <c r="J57" s="54">
        <v>-70.900000000000006</v>
      </c>
      <c r="K57" s="54">
        <v>-89.6</v>
      </c>
      <c r="L57" s="54">
        <f t="shared" ref="L57:Y57" si="3">SUM(L44:L56)</f>
        <v>-23.900000000000002</v>
      </c>
      <c r="M57" s="54">
        <f t="shared" si="3"/>
        <v>602.20000000000005</v>
      </c>
      <c r="N57" s="54">
        <f t="shared" si="3"/>
        <v>581.50000000000011</v>
      </c>
      <c r="O57" s="54">
        <f t="shared" si="3"/>
        <v>571.9</v>
      </c>
      <c r="P57" s="54">
        <f t="shared" si="3"/>
        <v>-13.600000000000001</v>
      </c>
      <c r="Q57" s="54">
        <f t="shared" si="3"/>
        <v>-27.6</v>
      </c>
      <c r="R57" s="54">
        <f t="shared" si="3"/>
        <v>-37.1</v>
      </c>
      <c r="S57" s="54">
        <f t="shared" si="3"/>
        <v>-65.8</v>
      </c>
      <c r="T57" s="54">
        <f t="shared" si="3"/>
        <v>-35.9</v>
      </c>
      <c r="U57" s="54">
        <f t="shared" si="3"/>
        <v>-45.300000000000004</v>
      </c>
      <c r="V57" s="54">
        <f t="shared" si="3"/>
        <v>-61</v>
      </c>
      <c r="W57" s="54">
        <f t="shared" si="3"/>
        <v>-79.3</v>
      </c>
      <c r="X57" s="54">
        <f t="shared" si="3"/>
        <v>-42.80000000000004</v>
      </c>
      <c r="Y57" s="54">
        <f t="shared" si="3"/>
        <v>-55</v>
      </c>
    </row>
    <row r="58" spans="1:25" ht="8.1" customHeight="1" x14ac:dyDescent="0.2">
      <c r="B58" s="53"/>
      <c r="C58" s="53"/>
      <c r="D58" s="53"/>
      <c r="E58" s="53"/>
      <c r="F58" s="53"/>
      <c r="G58" s="53"/>
      <c r="H58" s="53"/>
      <c r="I58" s="53"/>
      <c r="J58" s="53"/>
      <c r="K58" s="53"/>
      <c r="L58" s="53"/>
      <c r="M58" s="53"/>
      <c r="N58" s="53"/>
      <c r="O58" s="53"/>
      <c r="P58" s="53"/>
      <c r="Q58" s="53"/>
      <c r="R58" s="53"/>
      <c r="S58" s="53"/>
      <c r="T58" s="53"/>
      <c r="U58" s="53"/>
      <c r="V58" s="53"/>
      <c r="W58" s="53"/>
      <c r="X58" s="53"/>
      <c r="Y58" s="53"/>
    </row>
    <row r="59" spans="1:25" ht="14.1" customHeight="1" x14ac:dyDescent="0.2">
      <c r="A59" s="209" t="s">
        <v>147</v>
      </c>
      <c r="B59" s="313">
        <f>SUM(B31,B42,B57)</f>
        <v>-116.30000000000007</v>
      </c>
      <c r="C59" s="313">
        <f>SUM(C31,C42,C57)</f>
        <v>28.899999999999977</v>
      </c>
      <c r="D59" s="313">
        <f>SUM(D31,D42,D57)</f>
        <v>30.199999999999989</v>
      </c>
      <c r="E59" s="313">
        <v>-35.200000000000003</v>
      </c>
      <c r="F59" s="313">
        <v>528.79999999999995</v>
      </c>
      <c r="G59" s="313">
        <f>SUM(G57,G42,G31)</f>
        <v>505.70000000000067</v>
      </c>
      <c r="H59" s="313">
        <f>SUM(H31,H42,H57)</f>
        <v>-502.79999999999995</v>
      </c>
      <c r="I59" s="313">
        <v>-490.4</v>
      </c>
      <c r="J59" s="313">
        <v>-490.9</v>
      </c>
      <c r="K59" s="313">
        <v>-95.2</v>
      </c>
      <c r="L59" s="313">
        <f>SUM(L31,L42,L57)</f>
        <v>-405.2</v>
      </c>
      <c r="M59" s="313">
        <v>78.599999999999994</v>
      </c>
      <c r="N59" s="313">
        <v>122.2</v>
      </c>
      <c r="O59" s="313">
        <v>275.89999999999998</v>
      </c>
      <c r="P59" s="313">
        <f>SUM(P31,P42,P57)</f>
        <v>-58.800000000000018</v>
      </c>
      <c r="Q59" s="313">
        <v>17.8</v>
      </c>
      <c r="R59" s="313">
        <v>155.4</v>
      </c>
      <c r="S59" s="313">
        <v>-265.8</v>
      </c>
      <c r="T59" s="313">
        <v>-157.80000000000001</v>
      </c>
      <c r="U59" s="313">
        <v>-289</v>
      </c>
      <c r="V59" s="317">
        <v>-363.3</v>
      </c>
      <c r="W59" s="317">
        <v>-150.9</v>
      </c>
      <c r="X59" s="317">
        <v>-191</v>
      </c>
      <c r="Y59" s="317">
        <v>-147.9</v>
      </c>
    </row>
    <row r="60" spans="1:25" ht="14.1" customHeight="1" x14ac:dyDescent="0.2">
      <c r="A60" s="1" t="s">
        <v>148</v>
      </c>
      <c r="B60" s="53">
        <v>547.9</v>
      </c>
      <c r="C60" s="53">
        <v>424.8</v>
      </c>
      <c r="D60" s="53">
        <v>467.9</v>
      </c>
      <c r="E60" s="53">
        <v>467.9</v>
      </c>
      <c r="F60" s="53">
        <v>467.9</v>
      </c>
      <c r="G60" s="53">
        <v>467.9</v>
      </c>
      <c r="H60" s="53">
        <v>965.4</v>
      </c>
      <c r="I60" s="53">
        <v>965.4</v>
      </c>
      <c r="J60" s="53">
        <v>965.4</v>
      </c>
      <c r="K60" s="53">
        <v>965.4</v>
      </c>
      <c r="L60" s="53">
        <v>872.3</v>
      </c>
      <c r="M60" s="53">
        <v>872.3</v>
      </c>
      <c r="N60" s="53">
        <v>872.3</v>
      </c>
      <c r="O60" s="53">
        <v>872.3</v>
      </c>
      <c r="P60" s="53">
        <v>1164.0999999999999</v>
      </c>
      <c r="Q60" s="53">
        <v>1164.0999999999999</v>
      </c>
      <c r="R60" s="53">
        <v>1164.0999999999999</v>
      </c>
      <c r="S60" s="53">
        <v>1164.0999999999999</v>
      </c>
      <c r="T60" s="53">
        <v>890.3</v>
      </c>
      <c r="U60" s="53">
        <v>890.3</v>
      </c>
      <c r="V60" s="323">
        <v>890.3</v>
      </c>
      <c r="W60" s="53">
        <v>890.3</v>
      </c>
      <c r="X60" s="53">
        <v>719</v>
      </c>
      <c r="Y60" s="53">
        <v>719</v>
      </c>
    </row>
    <row r="61" spans="1:25" ht="14.1" customHeight="1" x14ac:dyDescent="0.2">
      <c r="A61" s="1" t="s">
        <v>149</v>
      </c>
      <c r="B61" s="53">
        <v>-6.8</v>
      </c>
      <c r="C61" s="53">
        <v>14.2</v>
      </c>
      <c r="D61" s="53">
        <v>5.2</v>
      </c>
      <c r="E61" s="53">
        <v>1.9</v>
      </c>
      <c r="F61" s="53">
        <v>0.5</v>
      </c>
      <c r="G61" s="53">
        <v>-8.1999999999999993</v>
      </c>
      <c r="H61" s="53">
        <v>0.7</v>
      </c>
      <c r="I61" s="53">
        <v>1.5</v>
      </c>
      <c r="J61" s="53">
        <v>-5</v>
      </c>
      <c r="K61" s="53">
        <v>2.1</v>
      </c>
      <c r="L61" s="53">
        <v>-16.5</v>
      </c>
      <c r="M61" s="53">
        <v>-8.4</v>
      </c>
      <c r="N61" s="53">
        <v>0.6</v>
      </c>
      <c r="O61" s="53">
        <v>15.9</v>
      </c>
      <c r="P61" s="53">
        <v>-3.5</v>
      </c>
      <c r="Q61" s="53">
        <v>-2.2000000000000002</v>
      </c>
      <c r="R61" s="53">
        <v>-6.3</v>
      </c>
      <c r="S61" s="53">
        <v>-8</v>
      </c>
      <c r="T61" s="53">
        <v>-4.3</v>
      </c>
      <c r="U61" s="53">
        <v>-18.600000000000001</v>
      </c>
      <c r="V61" s="53">
        <v>-37.200000000000003</v>
      </c>
      <c r="W61" s="53">
        <v>-20.399999999999999</v>
      </c>
      <c r="X61" s="53">
        <v>2.5</v>
      </c>
      <c r="Y61" s="53">
        <v>1.7</v>
      </c>
    </row>
    <row r="62" spans="1:25" ht="14.1" customHeight="1" thickBot="1" x14ac:dyDescent="0.25">
      <c r="A62" s="52" t="s">
        <v>150</v>
      </c>
      <c r="B62" s="61">
        <f t="shared" ref="B62:I62" si="4">SUM(B59:B61)</f>
        <v>424.7999999999999</v>
      </c>
      <c r="C62" s="61">
        <f t="shared" si="4"/>
        <v>467.9</v>
      </c>
      <c r="D62" s="61">
        <f t="shared" si="4"/>
        <v>503.29999999999995</v>
      </c>
      <c r="E62" s="61">
        <f t="shared" si="4"/>
        <v>434.59999999999997</v>
      </c>
      <c r="F62" s="61">
        <v>997.2</v>
      </c>
      <c r="G62" s="61">
        <f t="shared" si="4"/>
        <v>965.40000000000055</v>
      </c>
      <c r="H62" s="61">
        <f t="shared" si="4"/>
        <v>463.3</v>
      </c>
      <c r="I62" s="61">
        <f t="shared" si="4"/>
        <v>476.5</v>
      </c>
      <c r="J62" s="61">
        <v>469.5</v>
      </c>
      <c r="K62" s="61">
        <v>872.3</v>
      </c>
      <c r="L62" s="61">
        <f t="shared" ref="L62" si="5">SUM(L59:L61)</f>
        <v>450.59999999999997</v>
      </c>
      <c r="M62" s="61">
        <f>SUM(M59:M61)</f>
        <v>942.5</v>
      </c>
      <c r="N62" s="61">
        <f>SUM(N59:N61)</f>
        <v>995.1</v>
      </c>
      <c r="O62" s="61">
        <f>SUM(O59:O61)</f>
        <v>1164.0999999999999</v>
      </c>
      <c r="P62" s="61">
        <f t="shared" ref="P62" si="6">SUM(P59:P61)</f>
        <v>1101.8</v>
      </c>
      <c r="Q62" s="61">
        <f>SUM(Q59:Q61)</f>
        <v>1179.6999999999998</v>
      </c>
      <c r="R62" s="61">
        <f>SUM(R59:R61)</f>
        <v>1313.2</v>
      </c>
      <c r="S62" s="61">
        <f>SUM(S59:S61)</f>
        <v>890.3</v>
      </c>
      <c r="T62" s="61">
        <f t="shared" ref="T62" si="7">SUM(T59:T61)</f>
        <v>728.2</v>
      </c>
      <c r="U62" s="61">
        <f>SUM(U59:U61)</f>
        <v>582.69999999999993</v>
      </c>
      <c r="V62" s="61">
        <f>SUM(V59:V61)</f>
        <v>489.8</v>
      </c>
      <c r="W62" s="61">
        <f>SUM(W59:W61)</f>
        <v>719</v>
      </c>
      <c r="X62" s="61">
        <f>SUM(X59:X61)</f>
        <v>530.5</v>
      </c>
      <c r="Y62" s="61">
        <f>SUM(Y59:Y61)</f>
        <v>572.80000000000007</v>
      </c>
    </row>
    <row r="63" spans="1:25" ht="14.1" customHeight="1" thickTop="1" x14ac:dyDescent="0.2"/>
  </sheetData>
  <pageMargins left="0.25" right="0.25"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FE31"/>
  <sheetViews>
    <sheetView showGridLines="0" zoomScale="90" zoomScaleNormal="90" workbookViewId="0">
      <pane xSplit="2" ySplit="4" topLeftCell="DM5" activePane="bottomRight" state="frozen"/>
      <selection pane="topRight" activeCell="A37" sqref="A37:AH39"/>
      <selection pane="bottomLeft" activeCell="A37" sqref="A37:AH39"/>
      <selection pane="bottomRight"/>
    </sheetView>
  </sheetViews>
  <sheetFormatPr defaultColWidth="11.7109375" defaultRowHeight="14.25" outlineLevelCol="1" x14ac:dyDescent="0.2"/>
  <cols>
    <col min="1" max="1" width="44.7109375" style="4" bestFit="1" customWidth="1"/>
    <col min="2" max="2" width="1.7109375" style="6" customWidth="1"/>
    <col min="3" max="5" width="12.5703125" style="6" hidden="1" customWidth="1" outlineLevel="1"/>
    <col min="6" max="6" width="15.5703125" style="6" hidden="1" customWidth="1" outlineLevel="1"/>
    <col min="7" max="7" width="4" style="6" hidden="1" customWidth="1" outlineLevel="1"/>
    <col min="8" max="10" width="12.5703125" style="68" hidden="1" customWidth="1" outlineLevel="1"/>
    <col min="11" max="11" width="15.5703125" style="68" hidden="1" customWidth="1" outlineLevel="1"/>
    <col min="12" max="12" width="2.7109375" style="68" hidden="1" customWidth="1" outlineLevel="1"/>
    <col min="13" max="15" width="12.5703125" style="68" hidden="1" customWidth="1" outlineLevel="1"/>
    <col min="16" max="16" width="15.5703125" style="68" hidden="1" customWidth="1" outlineLevel="1"/>
    <col min="17" max="17" width="1.7109375" style="68" hidden="1" customWidth="1" outlineLevel="1"/>
    <col min="18" max="20" width="12.5703125" style="68" hidden="1" customWidth="1" outlineLevel="1"/>
    <col min="21" max="21" width="15.5703125" style="68" hidden="1" customWidth="1" outlineLevel="1"/>
    <col min="22" max="22" width="1.7109375" style="68" hidden="1" customWidth="1" outlineLevel="1"/>
    <col min="23" max="25" width="12.5703125" style="68" hidden="1" customWidth="1" outlineLevel="1"/>
    <col min="26" max="26" width="15.5703125" style="68" hidden="1" customWidth="1" outlineLevel="1"/>
    <col min="27" max="27" width="1.7109375" style="68" hidden="1" customWidth="1" outlineLevel="1" collapsed="1"/>
    <col min="28" max="30" width="12.5703125" style="6" hidden="1" customWidth="1" outlineLevel="1"/>
    <col min="31" max="31" width="15.5703125" style="6" hidden="1" customWidth="1" outlineLevel="1"/>
    <col min="32" max="32" width="1.7109375" style="68" hidden="1" customWidth="1" outlineLevel="1" collapsed="1"/>
    <col min="33" max="35" width="12.5703125" style="6" hidden="1" customWidth="1" outlineLevel="1"/>
    <col min="36" max="36" width="15.5703125" style="6" hidden="1" customWidth="1" outlineLevel="1"/>
    <col min="37" max="37" width="1.7109375" style="68" hidden="1" customWidth="1" outlineLevel="1" collapsed="1"/>
    <col min="38" max="40" width="12.5703125" style="6" hidden="1" customWidth="1" outlineLevel="1"/>
    <col min="41" max="41" width="15.5703125" style="6" hidden="1" customWidth="1" outlineLevel="1"/>
    <col min="42" max="42" width="2.7109375" style="68" hidden="1" customWidth="1" outlineLevel="1" collapsed="1"/>
    <col min="43" max="43" width="12.5703125" style="68" hidden="1" customWidth="1" outlineLevel="1" collapsed="1"/>
    <col min="44" max="45" width="12.5703125" style="68" hidden="1" customWidth="1" outlineLevel="1"/>
    <col min="46" max="46" width="15.5703125" style="68" hidden="1" customWidth="1" outlineLevel="1"/>
    <col min="47" max="47" width="1.7109375" style="68" hidden="1" customWidth="1" outlineLevel="1"/>
    <col min="48" max="50" width="12.5703125" style="68" hidden="1" customWidth="1" outlineLevel="1"/>
    <col min="51" max="51" width="15.5703125" style="68" hidden="1" customWidth="1" outlineLevel="1"/>
    <col min="52" max="52" width="2.28515625" style="68" hidden="1" customWidth="1" outlineLevel="1"/>
    <col min="53" max="55" width="12.5703125" style="68" hidden="1" customWidth="1" outlineLevel="1"/>
    <col min="56" max="56" width="15.5703125" style="68" hidden="1" customWidth="1" outlineLevel="1"/>
    <col min="57" max="57" width="2.28515625" style="68" hidden="1" customWidth="1" outlineLevel="1" collapsed="1"/>
    <col min="58" max="60" width="12.5703125" style="68" hidden="1" customWidth="1" outlineLevel="1"/>
    <col min="61" max="61" width="15.5703125" style="68" hidden="1" customWidth="1" outlineLevel="1"/>
    <col min="62" max="62" width="2.28515625" style="68" hidden="1" customWidth="1" outlineLevel="1"/>
    <col min="63" max="65" width="12.5703125" style="68" hidden="1" customWidth="1" outlineLevel="1"/>
    <col min="66" max="66" width="15.5703125" style="68" hidden="1" customWidth="1" outlineLevel="1"/>
    <col min="67" max="67" width="2.28515625" style="68" hidden="1" customWidth="1" outlineLevel="1"/>
    <col min="68" max="70" width="12.5703125" style="68" hidden="1" customWidth="1" outlineLevel="1"/>
    <col min="71" max="71" width="15.5703125" style="68" hidden="1" customWidth="1" outlineLevel="1"/>
    <col min="72" max="72" width="2.28515625" style="68" hidden="1" customWidth="1" outlineLevel="1"/>
    <col min="73" max="75" width="12.5703125" style="68" hidden="1" customWidth="1" outlineLevel="1"/>
    <col min="76" max="76" width="15.5703125" style="68" hidden="1" customWidth="1" outlineLevel="1"/>
    <col min="77" max="77" width="2" style="68" hidden="1" customWidth="1" outlineLevel="1"/>
    <col min="78" max="80" width="12.5703125" style="68" hidden="1" customWidth="1" outlineLevel="1"/>
    <col min="81" max="81" width="15.5703125" style="68" hidden="1" customWidth="1" outlineLevel="1"/>
    <col min="82" max="82" width="2" style="68" hidden="1" customWidth="1" outlineLevel="1"/>
    <col min="83" max="85" width="12.5703125" style="68" hidden="1" customWidth="1" outlineLevel="1"/>
    <col min="86" max="86" width="15.5703125" style="68" hidden="1" customWidth="1" outlineLevel="1"/>
    <col min="87" max="87" width="2" style="68" hidden="1" customWidth="1" outlineLevel="1"/>
    <col min="88" max="91" width="15.5703125" style="68" hidden="1" customWidth="1" outlineLevel="1"/>
    <col min="92" max="92" width="2" style="68" hidden="1" customWidth="1" outlineLevel="1"/>
    <col min="93" max="95" width="12.5703125" style="68" hidden="1" customWidth="1" outlineLevel="1"/>
    <col min="96" max="96" width="15.5703125" style="68" hidden="1" customWidth="1" outlineLevel="1"/>
    <col min="97" max="97" width="2" style="68" hidden="1" customWidth="1" outlineLevel="1"/>
    <col min="98" max="100" width="12.5703125" style="68" hidden="1" customWidth="1" outlineLevel="1"/>
    <col min="101" max="101" width="15.5703125" style="68" hidden="1" customWidth="1" outlineLevel="1"/>
    <col min="102" max="102" width="2" style="68" hidden="1" customWidth="1" outlineLevel="1"/>
    <col min="103" max="105" width="12.5703125" style="68" hidden="1" customWidth="1" outlineLevel="1"/>
    <col min="106" max="106" width="15.5703125" style="68" hidden="1" customWidth="1" outlineLevel="1"/>
    <col min="107" max="107" width="2" style="68" hidden="1" customWidth="1" outlineLevel="1"/>
    <col min="108" max="110" width="12.5703125" style="68" hidden="1" customWidth="1" outlineLevel="1"/>
    <col min="111" max="111" width="15.5703125" style="68" hidden="1" customWidth="1" outlineLevel="1"/>
    <col min="112" max="112" width="2" style="68" hidden="1" customWidth="1" outlineLevel="1"/>
    <col min="113" max="115" width="12.5703125" style="68" hidden="1" customWidth="1" outlineLevel="1"/>
    <col min="116" max="116" width="15.5703125" style="68" hidden="1" customWidth="1" outlineLevel="1"/>
    <col min="117" max="117" width="2" style="68" customWidth="1" collapsed="1"/>
    <col min="118" max="120" width="12.5703125" style="68" customWidth="1"/>
    <col min="121" max="121" width="15.5703125" style="68" customWidth="1"/>
    <col min="122" max="122" width="2" style="68" customWidth="1"/>
    <col min="123" max="125" width="12.5703125" style="68" customWidth="1"/>
    <col min="126" max="126" width="15.5703125" style="68" customWidth="1"/>
    <col min="127" max="127" width="2" style="68" hidden="1" customWidth="1" outlineLevel="1"/>
    <col min="128" max="130" width="12.5703125" style="68" hidden="1" customWidth="1" outlineLevel="1"/>
    <col min="131" max="131" width="15.5703125" style="68" hidden="1" customWidth="1" outlineLevel="1"/>
    <col min="132" max="132" width="2" style="68" hidden="1" customWidth="1" outlineLevel="1"/>
    <col min="133" max="135" width="12.5703125" style="68" hidden="1" customWidth="1" outlineLevel="1"/>
    <col min="136" max="136" width="15.5703125" style="68" hidden="1" customWidth="1" outlineLevel="1"/>
    <col min="137" max="137" width="2" style="68" hidden="1" customWidth="1" outlineLevel="1"/>
    <col min="138" max="140" width="12.5703125" style="68" hidden="1" customWidth="1" outlineLevel="1"/>
    <col min="141" max="141" width="15.5703125" style="68" hidden="1" customWidth="1" outlineLevel="1"/>
    <col min="142" max="142" width="2" style="68" hidden="1" customWidth="1" outlineLevel="1"/>
    <col min="143" max="145" width="12.5703125" style="68" hidden="1" customWidth="1" outlineLevel="1"/>
    <col min="146" max="146" width="15.5703125" style="68" hidden="1" customWidth="1" outlineLevel="1"/>
    <col min="147" max="147" width="2" style="68" hidden="1" customWidth="1" outlineLevel="1"/>
    <col min="148" max="150" width="12.5703125" style="68" hidden="1" customWidth="1" outlineLevel="1"/>
    <col min="151" max="151" width="15.5703125" style="68" hidden="1" customWidth="1" outlineLevel="1"/>
    <col min="152" max="152" width="2" style="68" customWidth="1" collapsed="1"/>
    <col min="153" max="155" width="12.5703125" style="68" customWidth="1"/>
    <col min="156" max="156" width="15.5703125" style="68" customWidth="1"/>
    <col min="157" max="157" width="2" style="68" customWidth="1"/>
    <col min="158" max="160" width="12.5703125" style="68" customWidth="1"/>
    <col min="161" max="161" width="15.5703125" style="68" customWidth="1"/>
    <col min="162" max="16384" width="11.7109375" style="68"/>
  </cols>
  <sheetData>
    <row r="1" spans="1:161" s="67" customFormat="1" ht="15" x14ac:dyDescent="0.25">
      <c r="A1" s="63" t="s">
        <v>151</v>
      </c>
      <c r="B1" s="66"/>
      <c r="C1" s="66"/>
      <c r="D1" s="66"/>
      <c r="E1" s="66"/>
      <c r="F1" s="66"/>
      <c r="G1" s="66"/>
      <c r="H1" s="66"/>
      <c r="I1" s="66"/>
      <c r="J1" s="66"/>
      <c r="K1" s="66"/>
      <c r="AB1" s="66"/>
      <c r="AC1" s="66"/>
      <c r="AD1" s="66"/>
      <c r="AE1" s="66"/>
      <c r="AG1" s="66"/>
      <c r="AH1" s="66"/>
      <c r="AI1" s="66"/>
      <c r="AJ1" s="66"/>
      <c r="AL1" s="66"/>
      <c r="AM1" s="66"/>
      <c r="AN1" s="66"/>
      <c r="AO1" s="66"/>
    </row>
    <row r="2" spans="1:161" x14ac:dyDescent="0.2">
      <c r="A2" s="3" t="s">
        <v>26</v>
      </c>
    </row>
    <row r="3" spans="1:161" ht="15" x14ac:dyDescent="0.25">
      <c r="C3" s="382" t="s">
        <v>152</v>
      </c>
      <c r="D3" s="382"/>
      <c r="E3" s="382"/>
      <c r="F3" s="382"/>
      <c r="H3" s="382" t="s">
        <v>153</v>
      </c>
      <c r="I3" s="382"/>
      <c r="J3" s="382"/>
      <c r="K3" s="382"/>
      <c r="L3" s="6"/>
      <c r="M3" s="382" t="s">
        <v>154</v>
      </c>
      <c r="N3" s="382"/>
      <c r="O3" s="382"/>
      <c r="P3" s="382"/>
      <c r="Q3" s="6"/>
      <c r="R3" s="382" t="s">
        <v>155</v>
      </c>
      <c r="S3" s="382"/>
      <c r="T3" s="382"/>
      <c r="U3" s="382"/>
      <c r="W3" s="382" t="s">
        <v>156</v>
      </c>
      <c r="X3" s="382"/>
      <c r="Y3" s="382"/>
      <c r="Z3" s="382"/>
      <c r="AB3" s="382" t="s">
        <v>157</v>
      </c>
      <c r="AC3" s="382"/>
      <c r="AD3" s="382"/>
      <c r="AE3" s="382"/>
      <c r="AG3" s="382" t="s">
        <v>158</v>
      </c>
      <c r="AH3" s="382"/>
      <c r="AI3" s="382"/>
      <c r="AJ3" s="382"/>
      <c r="AL3" s="382" t="s">
        <v>159</v>
      </c>
      <c r="AM3" s="382"/>
      <c r="AN3" s="382"/>
      <c r="AO3" s="382"/>
      <c r="AQ3" s="382" t="s">
        <v>160</v>
      </c>
      <c r="AR3" s="382"/>
      <c r="AS3" s="382"/>
      <c r="AT3" s="382"/>
      <c r="AV3" s="382" t="s">
        <v>161</v>
      </c>
      <c r="AW3" s="382"/>
      <c r="AX3" s="382"/>
      <c r="AY3" s="382"/>
      <c r="BA3" s="382" t="s">
        <v>162</v>
      </c>
      <c r="BB3" s="382"/>
      <c r="BC3" s="382"/>
      <c r="BD3" s="382"/>
      <c r="BF3" s="382" t="s">
        <v>163</v>
      </c>
      <c r="BG3" s="382"/>
      <c r="BH3" s="382"/>
      <c r="BI3" s="382"/>
      <c r="BK3" s="382" t="s">
        <v>164</v>
      </c>
      <c r="BL3" s="382"/>
      <c r="BM3" s="382"/>
      <c r="BN3" s="382"/>
      <c r="BP3" s="382" t="s">
        <v>165</v>
      </c>
      <c r="BQ3" s="382"/>
      <c r="BR3" s="382"/>
      <c r="BS3" s="382"/>
      <c r="BU3" s="382" t="s">
        <v>166</v>
      </c>
      <c r="BV3" s="382"/>
      <c r="BW3" s="382"/>
      <c r="BX3" s="382"/>
      <c r="BZ3" s="382" t="s">
        <v>167</v>
      </c>
      <c r="CA3" s="382"/>
      <c r="CB3" s="382"/>
      <c r="CC3" s="382"/>
      <c r="CE3" s="382" t="s">
        <v>168</v>
      </c>
      <c r="CF3" s="382"/>
      <c r="CG3" s="382"/>
      <c r="CH3" s="382"/>
      <c r="CJ3" s="382" t="s">
        <v>169</v>
      </c>
      <c r="CK3" s="382"/>
      <c r="CL3" s="382"/>
      <c r="CM3" s="382"/>
      <c r="CO3" s="382" t="s">
        <v>170</v>
      </c>
      <c r="CP3" s="382"/>
      <c r="CQ3" s="382"/>
      <c r="CR3" s="382"/>
      <c r="CT3" s="382" t="s">
        <v>171</v>
      </c>
      <c r="CU3" s="382"/>
      <c r="CV3" s="382"/>
      <c r="CW3" s="382"/>
      <c r="CY3" s="382" t="s">
        <v>172</v>
      </c>
      <c r="CZ3" s="382"/>
      <c r="DA3" s="382"/>
      <c r="DB3" s="382"/>
      <c r="DD3" s="382" t="s">
        <v>173</v>
      </c>
      <c r="DE3" s="382"/>
      <c r="DF3" s="382"/>
      <c r="DG3" s="382"/>
      <c r="DI3" s="382" t="s">
        <v>174</v>
      </c>
      <c r="DJ3" s="382"/>
      <c r="DK3" s="382"/>
      <c r="DL3" s="382"/>
      <c r="DN3" s="382" t="s">
        <v>175</v>
      </c>
      <c r="DO3" s="382"/>
      <c r="DP3" s="382"/>
      <c r="DQ3" s="382"/>
      <c r="DS3" s="382" t="s">
        <v>176</v>
      </c>
      <c r="DT3" s="382"/>
      <c r="DU3" s="382"/>
      <c r="DV3" s="382"/>
      <c r="DX3" s="382" t="s">
        <v>177</v>
      </c>
      <c r="DY3" s="382"/>
      <c r="DZ3" s="382"/>
      <c r="EA3" s="382"/>
      <c r="EC3" s="382" t="s">
        <v>178</v>
      </c>
      <c r="ED3" s="382"/>
      <c r="EE3" s="382"/>
      <c r="EF3" s="382"/>
      <c r="EH3" s="382" t="s">
        <v>179</v>
      </c>
      <c r="EI3" s="382"/>
      <c r="EJ3" s="382"/>
      <c r="EK3" s="382"/>
      <c r="EM3" s="382" t="s">
        <v>180</v>
      </c>
      <c r="EN3" s="382"/>
      <c r="EO3" s="382"/>
      <c r="EP3" s="382"/>
      <c r="ER3" s="382" t="s">
        <v>181</v>
      </c>
      <c r="ES3" s="382"/>
      <c r="ET3" s="382"/>
      <c r="EU3" s="382"/>
      <c r="EW3" s="382" t="s">
        <v>182</v>
      </c>
      <c r="EX3" s="382"/>
      <c r="EY3" s="382"/>
      <c r="EZ3" s="382"/>
      <c r="FB3" s="382" t="s">
        <v>183</v>
      </c>
      <c r="FC3" s="382"/>
      <c r="FD3" s="382"/>
      <c r="FE3" s="382"/>
    </row>
    <row r="4" spans="1:161" ht="15" x14ac:dyDescent="0.25">
      <c r="C4" s="138" t="s">
        <v>184</v>
      </c>
      <c r="D4" s="138" t="s">
        <v>185</v>
      </c>
      <c r="E4" s="139" t="s">
        <v>186</v>
      </c>
      <c r="F4" s="138" t="s">
        <v>187</v>
      </c>
      <c r="H4" s="148" t="s">
        <v>184</v>
      </c>
      <c r="I4" s="148" t="s">
        <v>185</v>
      </c>
      <c r="J4" s="148" t="s">
        <v>186</v>
      </c>
      <c r="K4" s="148" t="s">
        <v>187</v>
      </c>
      <c r="M4" s="148" t="s">
        <v>184</v>
      </c>
      <c r="N4" s="148" t="s">
        <v>185</v>
      </c>
      <c r="O4" s="148" t="s">
        <v>186</v>
      </c>
      <c r="P4" s="148" t="s">
        <v>187</v>
      </c>
      <c r="Q4" s="154"/>
      <c r="R4" s="148" t="s">
        <v>184</v>
      </c>
      <c r="S4" s="148" t="s">
        <v>185</v>
      </c>
      <c r="T4" s="148" t="s">
        <v>186</v>
      </c>
      <c r="U4" s="148" t="s">
        <v>187</v>
      </c>
      <c r="W4" s="148" t="s">
        <v>184</v>
      </c>
      <c r="X4" s="148" t="s">
        <v>185</v>
      </c>
      <c r="Y4" s="148" t="s">
        <v>186</v>
      </c>
      <c r="Z4" s="148" t="s">
        <v>187</v>
      </c>
      <c r="AB4" s="148" t="s">
        <v>184</v>
      </c>
      <c r="AC4" s="148" t="s">
        <v>185</v>
      </c>
      <c r="AD4" s="148" t="s">
        <v>186</v>
      </c>
      <c r="AE4" s="148" t="s">
        <v>187</v>
      </c>
      <c r="AG4" s="148" t="s">
        <v>184</v>
      </c>
      <c r="AH4" s="148" t="s">
        <v>185</v>
      </c>
      <c r="AI4" s="148" t="s">
        <v>186</v>
      </c>
      <c r="AJ4" s="148" t="s">
        <v>187</v>
      </c>
      <c r="AL4" s="148" t="s">
        <v>184</v>
      </c>
      <c r="AM4" s="148" t="s">
        <v>185</v>
      </c>
      <c r="AN4" s="148" t="s">
        <v>186</v>
      </c>
      <c r="AO4" s="148" t="s">
        <v>187</v>
      </c>
      <c r="AP4" s="154"/>
      <c r="AQ4" s="148" t="s">
        <v>184</v>
      </c>
      <c r="AR4" s="148" t="s">
        <v>185</v>
      </c>
      <c r="AS4" s="148" t="s">
        <v>186</v>
      </c>
      <c r="AT4" s="148" t="s">
        <v>187</v>
      </c>
      <c r="AU4" s="239"/>
      <c r="AV4" s="148" t="s">
        <v>184</v>
      </c>
      <c r="AW4" s="148" t="s">
        <v>185</v>
      </c>
      <c r="AX4" s="148" t="s">
        <v>186</v>
      </c>
      <c r="AY4" s="148" t="s">
        <v>187</v>
      </c>
      <c r="BA4" s="148" t="s">
        <v>184</v>
      </c>
      <c r="BB4" s="148" t="s">
        <v>185</v>
      </c>
      <c r="BC4" s="148" t="s">
        <v>186</v>
      </c>
      <c r="BD4" s="148" t="s">
        <v>187</v>
      </c>
      <c r="BF4" s="148" t="s">
        <v>184</v>
      </c>
      <c r="BG4" s="148" t="s">
        <v>185</v>
      </c>
      <c r="BH4" s="148" t="s">
        <v>186</v>
      </c>
      <c r="BI4" s="148" t="s">
        <v>187</v>
      </c>
      <c r="BK4" s="148" t="s">
        <v>184</v>
      </c>
      <c r="BL4" s="148" t="s">
        <v>185</v>
      </c>
      <c r="BM4" s="148" t="s">
        <v>186</v>
      </c>
      <c r="BN4" s="148" t="s">
        <v>187</v>
      </c>
      <c r="BO4" s="154"/>
      <c r="BP4" s="148" t="s">
        <v>184</v>
      </c>
      <c r="BQ4" s="148" t="s">
        <v>185</v>
      </c>
      <c r="BR4" s="148" t="s">
        <v>186</v>
      </c>
      <c r="BS4" s="148" t="s">
        <v>187</v>
      </c>
      <c r="BU4" s="148" t="s">
        <v>184</v>
      </c>
      <c r="BV4" s="148" t="s">
        <v>185</v>
      </c>
      <c r="BW4" s="148" t="s">
        <v>186</v>
      </c>
      <c r="BX4" s="148" t="s">
        <v>187</v>
      </c>
      <c r="BZ4" s="148" t="s">
        <v>184</v>
      </c>
      <c r="CA4" s="148" t="s">
        <v>185</v>
      </c>
      <c r="CB4" s="148" t="s">
        <v>186</v>
      </c>
      <c r="CC4" s="148" t="s">
        <v>187</v>
      </c>
      <c r="CE4" s="148" t="s">
        <v>184</v>
      </c>
      <c r="CF4" s="148" t="s">
        <v>185</v>
      </c>
      <c r="CG4" s="148" t="s">
        <v>186</v>
      </c>
      <c r="CH4" s="148" t="s">
        <v>187</v>
      </c>
      <c r="CJ4" s="148" t="s">
        <v>184</v>
      </c>
      <c r="CK4" s="148" t="s">
        <v>185</v>
      </c>
      <c r="CL4" s="148" t="s">
        <v>186</v>
      </c>
      <c r="CM4" s="148" t="s">
        <v>187</v>
      </c>
      <c r="CO4" s="148" t="s">
        <v>184</v>
      </c>
      <c r="CP4" s="148" t="s">
        <v>185</v>
      </c>
      <c r="CQ4" s="148" t="s">
        <v>186</v>
      </c>
      <c r="CR4" s="148" t="s">
        <v>187</v>
      </c>
      <c r="CT4" s="148" t="s">
        <v>184</v>
      </c>
      <c r="CU4" s="148" t="s">
        <v>185</v>
      </c>
      <c r="CV4" s="148" t="s">
        <v>186</v>
      </c>
      <c r="CW4" s="148" t="s">
        <v>187</v>
      </c>
      <c r="CY4" s="242" t="s">
        <v>184</v>
      </c>
      <c r="CZ4" s="242" t="s">
        <v>185</v>
      </c>
      <c r="DA4" s="242" t="s">
        <v>186</v>
      </c>
      <c r="DB4" s="242" t="s">
        <v>187</v>
      </c>
      <c r="DD4" s="242" t="s">
        <v>184</v>
      </c>
      <c r="DE4" s="242" t="s">
        <v>185</v>
      </c>
      <c r="DF4" s="242" t="s">
        <v>186</v>
      </c>
      <c r="DG4" s="242" t="s">
        <v>187</v>
      </c>
      <c r="DI4" s="242" t="s">
        <v>184</v>
      </c>
      <c r="DJ4" s="242" t="s">
        <v>185</v>
      </c>
      <c r="DK4" s="242" t="s">
        <v>186</v>
      </c>
      <c r="DL4" s="242" t="s">
        <v>187</v>
      </c>
      <c r="DN4" s="280" t="s">
        <v>184</v>
      </c>
      <c r="DO4" s="280" t="s">
        <v>185</v>
      </c>
      <c r="DP4" s="280" t="s">
        <v>186</v>
      </c>
      <c r="DQ4" s="280" t="s">
        <v>187</v>
      </c>
      <c r="DS4" s="280" t="s">
        <v>184</v>
      </c>
      <c r="DT4" s="280" t="s">
        <v>185</v>
      </c>
      <c r="DU4" s="280" t="s">
        <v>186</v>
      </c>
      <c r="DV4" s="280" t="s">
        <v>187</v>
      </c>
      <c r="DX4" s="242" t="s">
        <v>184</v>
      </c>
      <c r="DY4" s="242" t="s">
        <v>185</v>
      </c>
      <c r="DZ4" s="242" t="s">
        <v>186</v>
      </c>
      <c r="EA4" s="242" t="s">
        <v>187</v>
      </c>
      <c r="EC4" s="242" t="s">
        <v>184</v>
      </c>
      <c r="ED4" s="242" t="s">
        <v>185</v>
      </c>
      <c r="EE4" s="242" t="s">
        <v>186</v>
      </c>
      <c r="EF4" s="242" t="s">
        <v>187</v>
      </c>
      <c r="EH4" s="242" t="s">
        <v>184</v>
      </c>
      <c r="EI4" s="242" t="s">
        <v>185</v>
      </c>
      <c r="EJ4" s="242" t="s">
        <v>186</v>
      </c>
      <c r="EK4" s="242" t="s">
        <v>187</v>
      </c>
      <c r="EM4" s="242" t="s">
        <v>184</v>
      </c>
      <c r="EN4" s="242" t="s">
        <v>185</v>
      </c>
      <c r="EO4" s="242" t="s">
        <v>186</v>
      </c>
      <c r="EP4" s="242" t="s">
        <v>187</v>
      </c>
      <c r="ER4" s="242" t="s">
        <v>184</v>
      </c>
      <c r="ES4" s="242" t="s">
        <v>185</v>
      </c>
      <c r="ET4" s="242" t="s">
        <v>186</v>
      </c>
      <c r="EU4" s="242" t="s">
        <v>187</v>
      </c>
      <c r="EW4" s="280" t="s">
        <v>184</v>
      </c>
      <c r="EX4" s="280" t="s">
        <v>185</v>
      </c>
      <c r="EY4" s="280" t="s">
        <v>186</v>
      </c>
      <c r="EZ4" s="280" t="s">
        <v>187</v>
      </c>
      <c r="FB4" s="280" t="s">
        <v>184</v>
      </c>
      <c r="FC4" s="280" t="s">
        <v>185</v>
      </c>
      <c r="FD4" s="280" t="s">
        <v>186</v>
      </c>
      <c r="FE4" s="280" t="s">
        <v>187</v>
      </c>
    </row>
    <row r="5" spans="1:161" ht="16.149999999999999" customHeight="1" x14ac:dyDescent="0.2">
      <c r="A5" s="1" t="s">
        <v>188</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c r="DD5" s="94"/>
      <c r="DE5" s="6"/>
      <c r="DF5" s="6"/>
      <c r="DG5" s="65"/>
      <c r="DI5" s="94"/>
      <c r="DJ5" s="6"/>
      <c r="DK5" s="6"/>
      <c r="DL5" s="65"/>
      <c r="DN5" s="94"/>
      <c r="DO5" s="6"/>
      <c r="DP5" s="6"/>
      <c r="DQ5" s="65"/>
      <c r="DS5" s="94"/>
      <c r="DT5" s="6"/>
      <c r="DU5" s="6"/>
      <c r="DV5" s="65"/>
      <c r="DX5" s="94"/>
      <c r="DY5" s="6"/>
      <c r="DZ5" s="6"/>
      <c r="EA5" s="65"/>
      <c r="EC5" s="94"/>
      <c r="ED5" s="6"/>
      <c r="EE5" s="6"/>
      <c r="EF5" s="65"/>
      <c r="EH5" s="94"/>
      <c r="EI5" s="6"/>
      <c r="EJ5" s="6"/>
      <c r="EK5" s="65"/>
      <c r="EM5" s="94"/>
      <c r="EN5" s="6"/>
      <c r="EO5" s="6"/>
      <c r="EP5" s="65"/>
      <c r="ER5" s="94"/>
      <c r="ES5" s="6"/>
      <c r="ET5" s="6"/>
      <c r="EU5" s="65"/>
      <c r="EW5" s="94"/>
      <c r="EX5" s="6"/>
      <c r="EY5" s="6"/>
      <c r="EZ5" s="65"/>
      <c r="FB5" s="94"/>
      <c r="FC5" s="6"/>
      <c r="FD5" s="6"/>
      <c r="FE5" s="65"/>
    </row>
    <row r="6" spans="1:161" ht="16.149999999999999" customHeight="1" x14ac:dyDescent="0.2">
      <c r="A6" s="29" t="s">
        <v>189</v>
      </c>
      <c r="B6" s="32"/>
      <c r="C6" s="160">
        <v>404.2</v>
      </c>
      <c r="D6" s="161">
        <v>54.6</v>
      </c>
      <c r="E6" s="161">
        <v>156.19999999999999</v>
      </c>
      <c r="F6" s="163">
        <f>SUM(C6:E6)</f>
        <v>615</v>
      </c>
      <c r="G6" s="175"/>
      <c r="H6" s="160">
        <v>426.2</v>
      </c>
      <c r="I6" s="161">
        <v>63.5</v>
      </c>
      <c r="J6" s="161">
        <v>167.4</v>
      </c>
      <c r="K6" s="163">
        <f>SUM(H6:J6)</f>
        <v>657.1</v>
      </c>
      <c r="L6" s="162"/>
      <c r="M6" s="160">
        <v>427.4</v>
      </c>
      <c r="N6" s="161">
        <v>60</v>
      </c>
      <c r="O6" s="161">
        <v>165</v>
      </c>
      <c r="P6" s="163">
        <f>SUM(M6:O6)</f>
        <v>652.4</v>
      </c>
      <c r="Q6" s="162"/>
      <c r="R6" s="160">
        <v>440.8</v>
      </c>
      <c r="S6" s="161">
        <v>84</v>
      </c>
      <c r="T6" s="161">
        <v>172.8</v>
      </c>
      <c r="U6" s="163">
        <f>SUM(R6:T6)</f>
        <v>697.59999999999991</v>
      </c>
      <c r="V6" s="162"/>
      <c r="W6" s="160">
        <f t="shared" ref="W6:X9" si="0">H6+M6+R6+C6</f>
        <v>1698.6</v>
      </c>
      <c r="X6" s="161">
        <f t="shared" si="0"/>
        <v>262.10000000000002</v>
      </c>
      <c r="Y6" s="161">
        <f>E6+O6+T6+J6</f>
        <v>661.4</v>
      </c>
      <c r="Z6" s="163">
        <f>SUM(W6:Y6)</f>
        <v>2622.1</v>
      </c>
      <c r="AA6" s="162"/>
      <c r="AB6" s="160">
        <v>463</v>
      </c>
      <c r="AC6" s="161">
        <v>69.799999999999983</v>
      </c>
      <c r="AD6" s="161">
        <v>174</v>
      </c>
      <c r="AE6" s="163">
        <v>706.8</v>
      </c>
      <c r="AF6" s="162"/>
      <c r="AG6" s="160">
        <v>484.6</v>
      </c>
      <c r="AH6" s="161">
        <v>73.5</v>
      </c>
      <c r="AI6" s="161">
        <v>181.7</v>
      </c>
      <c r="AJ6" s="163">
        <f>SUM(AG6:AI6)</f>
        <v>739.8</v>
      </c>
      <c r="AK6" s="162"/>
      <c r="AL6" s="160">
        <v>480.8</v>
      </c>
      <c r="AM6" s="161">
        <v>71.399999999999991</v>
      </c>
      <c r="AN6" s="161">
        <v>170.90000000000003</v>
      </c>
      <c r="AO6" s="163">
        <v>723.10000000000014</v>
      </c>
      <c r="AP6" s="162"/>
      <c r="AQ6" s="160">
        <v>512.6</v>
      </c>
      <c r="AR6" s="161">
        <v>93.5</v>
      </c>
      <c r="AS6" s="161">
        <v>173.2</v>
      </c>
      <c r="AT6" s="163">
        <f>SUM(AQ6:AS6)</f>
        <v>779.3</v>
      </c>
      <c r="AU6" s="161"/>
      <c r="AV6" s="160">
        <v>1941</v>
      </c>
      <c r="AW6" s="161">
        <v>308.2</v>
      </c>
      <c r="AX6" s="161">
        <v>699.8</v>
      </c>
      <c r="AY6" s="163">
        <f>SUM(AV6:AX6)</f>
        <v>2949</v>
      </c>
      <c r="BA6" s="160">
        <v>501.8</v>
      </c>
      <c r="BB6" s="161">
        <v>84.9</v>
      </c>
      <c r="BC6" s="161">
        <v>145.4</v>
      </c>
      <c r="BD6" s="163">
        <f>SUM(BA6:BC6)</f>
        <v>732.1</v>
      </c>
      <c r="BF6" s="160">
        <v>487.1</v>
      </c>
      <c r="BG6" s="161">
        <v>82.9</v>
      </c>
      <c r="BH6" s="161">
        <v>123.3</v>
      </c>
      <c r="BI6" s="163">
        <f t="shared" ref="BI6:BI12" si="1">SUM(BF6:BH6)</f>
        <v>693.3</v>
      </c>
      <c r="BK6" s="160">
        <v>512.5</v>
      </c>
      <c r="BL6" s="161">
        <v>94.8</v>
      </c>
      <c r="BM6" s="161">
        <v>139.9</v>
      </c>
      <c r="BN6" s="163">
        <f t="shared" ref="BN6:BN12" si="2">SUM(BK6:BM6)</f>
        <v>747.19999999999993</v>
      </c>
      <c r="BP6" s="160">
        <v>546.20000000000005</v>
      </c>
      <c r="BQ6" s="161">
        <v>112.9</v>
      </c>
      <c r="BR6" s="161">
        <v>137.80000000000001</v>
      </c>
      <c r="BS6" s="163">
        <f t="shared" ref="BS6:BS12" si="3">SUM(BP6:BR6)</f>
        <v>796.90000000000009</v>
      </c>
      <c r="BU6" s="160">
        <v>2047.6</v>
      </c>
      <c r="BV6" s="161">
        <v>375.6</v>
      </c>
      <c r="BW6" s="161">
        <v>546.5</v>
      </c>
      <c r="BX6" s="163">
        <f t="shared" ref="BX6:BX12" si="4">SUM(BU6:BW6)</f>
        <v>2969.7</v>
      </c>
      <c r="BZ6" s="160">
        <v>540.79999999999995</v>
      </c>
      <c r="CA6" s="161">
        <v>83.7</v>
      </c>
      <c r="CB6" s="161">
        <v>143.6</v>
      </c>
      <c r="CC6" s="163">
        <f>SUM(BZ6:CB6)</f>
        <v>768.1</v>
      </c>
      <c r="CE6" s="160">
        <v>533</v>
      </c>
      <c r="CF6" s="161">
        <v>91.4</v>
      </c>
      <c r="CG6" s="161">
        <v>145.4</v>
      </c>
      <c r="CH6" s="163">
        <f t="shared" ref="CH6:CH12" si="5">SUM(CE6:CG6)</f>
        <v>769.8</v>
      </c>
      <c r="CJ6" s="160">
        <v>1073.8</v>
      </c>
      <c r="CK6" s="161">
        <v>175.1</v>
      </c>
      <c r="CL6" s="161">
        <v>289</v>
      </c>
      <c r="CM6" s="163">
        <f t="shared" ref="CM6:CM9" si="6">SUM(CJ6:CL6)</f>
        <v>1537.8999999999999</v>
      </c>
      <c r="CO6" s="160">
        <v>559.5</v>
      </c>
      <c r="CP6" s="161">
        <v>91.9</v>
      </c>
      <c r="CQ6" s="161">
        <v>144.20000000000002</v>
      </c>
      <c r="CR6" s="163">
        <f t="shared" ref="CR6:CR12" si="7">SUM(CO6:CQ6)</f>
        <v>795.6</v>
      </c>
      <c r="CT6" s="160">
        <v>1633.3</v>
      </c>
      <c r="CU6" s="161">
        <v>267</v>
      </c>
      <c r="CV6" s="161">
        <v>433.2</v>
      </c>
      <c r="CW6" s="163">
        <f t="shared" ref="CW6:CW12" si="8">SUM(CT6:CV6)</f>
        <v>2333.5</v>
      </c>
      <c r="CY6" s="160">
        <v>588.5</v>
      </c>
      <c r="CZ6" s="161">
        <v>103.30000000000001</v>
      </c>
      <c r="DA6" s="161">
        <v>160.1</v>
      </c>
      <c r="DB6" s="163">
        <f t="shared" ref="DB6:DB12" si="9">SUM(CY6:DA6)</f>
        <v>851.9</v>
      </c>
      <c r="DD6" s="160">
        <v>2221.9</v>
      </c>
      <c r="DE6" s="161">
        <v>370.3</v>
      </c>
      <c r="DF6" s="161">
        <v>593.20000000000005</v>
      </c>
      <c r="DG6" s="163">
        <f t="shared" ref="DG6:DG9" si="10">SUM(DD6:DF6)</f>
        <v>3185.4000000000005</v>
      </c>
      <c r="DI6" s="160">
        <v>591.1</v>
      </c>
      <c r="DJ6" s="161">
        <v>93.6</v>
      </c>
      <c r="DK6" s="161">
        <v>156.19999999999999</v>
      </c>
      <c r="DL6" s="163">
        <f>SUM(DI6:DK6)</f>
        <v>840.90000000000009</v>
      </c>
      <c r="DN6" s="160">
        <v>605.29999999999995</v>
      </c>
      <c r="DO6" s="161">
        <v>95.3</v>
      </c>
      <c r="DP6" s="161">
        <v>168.2</v>
      </c>
      <c r="DQ6" s="163">
        <f t="shared" ref="DQ6:DQ12" si="11">SUM(DN6:DP6)</f>
        <v>868.8</v>
      </c>
      <c r="DS6" s="160">
        <v>1196.5</v>
      </c>
      <c r="DT6" s="161">
        <v>188.9</v>
      </c>
      <c r="DU6" s="161">
        <v>324.39999999999998</v>
      </c>
      <c r="DV6" s="163">
        <f t="shared" ref="DV6:DV12" si="12">SUM(DS6:DU6)</f>
        <v>1709.8000000000002</v>
      </c>
      <c r="DX6" s="160">
        <v>618.1</v>
      </c>
      <c r="DY6" s="161">
        <v>88.2</v>
      </c>
      <c r="DZ6" s="161">
        <v>172.2</v>
      </c>
      <c r="EA6" s="163">
        <f t="shared" ref="EA6:EA12" si="13">SUM(DX6:DZ6)</f>
        <v>878.5</v>
      </c>
      <c r="EC6" s="160">
        <v>1814.3</v>
      </c>
      <c r="ED6" s="161">
        <v>277.10000000000002</v>
      </c>
      <c r="EE6" s="161">
        <v>496.6</v>
      </c>
      <c r="EF6" s="163">
        <f t="shared" ref="EF6:EF12" si="14">SUM(EC6:EE6)</f>
        <v>2588</v>
      </c>
      <c r="EH6" s="160">
        <v>619.70000000000005</v>
      </c>
      <c r="EI6" s="161">
        <v>96.5</v>
      </c>
      <c r="EJ6" s="161">
        <v>176.8</v>
      </c>
      <c r="EK6" s="163">
        <f t="shared" ref="EK6:EK12" si="15">SUM(EH6:EJ6)</f>
        <v>893</v>
      </c>
      <c r="EM6" s="160">
        <v>2434</v>
      </c>
      <c r="EN6" s="161">
        <v>373.7</v>
      </c>
      <c r="EO6" s="161">
        <v>673.4</v>
      </c>
      <c r="EP6" s="163">
        <f t="shared" ref="EP6:EP12" si="16">SUM(EM6:EO6)</f>
        <v>3481.1</v>
      </c>
      <c r="ER6" s="160">
        <v>628.4</v>
      </c>
      <c r="ES6" s="161">
        <v>86.8</v>
      </c>
      <c r="ET6" s="161">
        <v>181.6</v>
      </c>
      <c r="EU6" s="163">
        <f>SUM(ER6:ET6)</f>
        <v>896.8</v>
      </c>
      <c r="EW6" s="160">
        <v>628.70000000000005</v>
      </c>
      <c r="EX6" s="161">
        <v>94.3</v>
      </c>
      <c r="EY6" s="161">
        <v>165.9</v>
      </c>
      <c r="EZ6" s="163">
        <f t="shared" ref="EZ6:EZ12" si="17">SUM(EW6:EY6)</f>
        <v>888.9</v>
      </c>
      <c r="FB6" s="160">
        <v>1257</v>
      </c>
      <c r="FC6" s="161">
        <v>181.2</v>
      </c>
      <c r="FD6" s="161">
        <v>347.5</v>
      </c>
      <c r="FE6" s="163">
        <f t="shared" ref="FE6:FE12" si="18">SUM(FB6:FD6)</f>
        <v>1785.7</v>
      </c>
    </row>
    <row r="7" spans="1:161" ht="16.149999999999999" customHeight="1" x14ac:dyDescent="0.2">
      <c r="A7" s="30" t="s">
        <v>190</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560.70000000000005</v>
      </c>
      <c r="CK7" s="7">
        <v>102.3</v>
      </c>
      <c r="CL7" s="7">
        <v>82.2</v>
      </c>
      <c r="CM7" s="64">
        <f t="shared" si="6"/>
        <v>745.2</v>
      </c>
      <c r="CO7" s="92">
        <v>355.5</v>
      </c>
      <c r="CP7" s="7">
        <v>58.2</v>
      </c>
      <c r="CQ7" s="7">
        <v>44.9</v>
      </c>
      <c r="CR7" s="64">
        <f t="shared" si="7"/>
        <v>458.59999999999997</v>
      </c>
      <c r="CT7" s="92">
        <v>916.2</v>
      </c>
      <c r="CU7" s="7">
        <v>160.5</v>
      </c>
      <c r="CV7" s="7">
        <v>127.1</v>
      </c>
      <c r="CW7" s="64">
        <f t="shared" si="8"/>
        <v>1203.8</v>
      </c>
      <c r="CY7" s="92">
        <v>476.5</v>
      </c>
      <c r="CZ7" s="7">
        <v>86</v>
      </c>
      <c r="DA7" s="7">
        <v>77</v>
      </c>
      <c r="DB7" s="64">
        <f t="shared" si="9"/>
        <v>639.5</v>
      </c>
      <c r="DD7" s="92">
        <v>1392.8</v>
      </c>
      <c r="DE7" s="7">
        <v>246.5</v>
      </c>
      <c r="DF7" s="7">
        <v>204.1</v>
      </c>
      <c r="DG7" s="64">
        <f t="shared" si="10"/>
        <v>1843.3999999999999</v>
      </c>
      <c r="DI7" s="92">
        <v>368.2</v>
      </c>
      <c r="DJ7" s="7">
        <v>49.3</v>
      </c>
      <c r="DK7" s="7">
        <v>37.200000000000003</v>
      </c>
      <c r="DL7" s="64">
        <f>SUM(DI7:DK7)</f>
        <v>454.7</v>
      </c>
      <c r="DN7" s="92">
        <v>446</v>
      </c>
      <c r="DO7" s="7">
        <v>64.3</v>
      </c>
      <c r="DP7" s="7">
        <v>42.5</v>
      </c>
      <c r="DQ7" s="64">
        <f t="shared" si="11"/>
        <v>552.79999999999995</v>
      </c>
      <c r="DS7" s="92">
        <v>814.2</v>
      </c>
      <c r="DT7" s="7">
        <v>113.6</v>
      </c>
      <c r="DU7" s="7">
        <v>79.7</v>
      </c>
      <c r="DV7" s="64">
        <f t="shared" si="12"/>
        <v>1007.5000000000001</v>
      </c>
      <c r="DX7" s="92">
        <v>424.8</v>
      </c>
      <c r="DY7" s="7">
        <v>52.4</v>
      </c>
      <c r="DZ7" s="7">
        <v>41.2</v>
      </c>
      <c r="EA7" s="64">
        <f t="shared" si="13"/>
        <v>518.4</v>
      </c>
      <c r="EC7" s="92">
        <v>1239.0999999999999</v>
      </c>
      <c r="ED7" s="7">
        <v>166</v>
      </c>
      <c r="EE7" s="7">
        <v>120.9</v>
      </c>
      <c r="EF7" s="64">
        <f t="shared" si="14"/>
        <v>1526</v>
      </c>
      <c r="EH7" s="95">
        <v>430.6</v>
      </c>
      <c r="EI7" s="7">
        <v>67.900000000000006</v>
      </c>
      <c r="EJ7" s="7">
        <v>59.2</v>
      </c>
      <c r="EK7" s="64">
        <f t="shared" si="15"/>
        <v>557.70000000000005</v>
      </c>
      <c r="EM7" s="95">
        <v>1669.7</v>
      </c>
      <c r="EN7" s="7">
        <v>233.9</v>
      </c>
      <c r="EO7" s="7">
        <v>180.1</v>
      </c>
      <c r="EP7" s="64">
        <f t="shared" si="16"/>
        <v>2083.7000000000003</v>
      </c>
      <c r="ER7" s="95">
        <v>295.39999999999998</v>
      </c>
      <c r="ES7" s="7">
        <v>40.299999999999997</v>
      </c>
      <c r="ET7" s="7">
        <v>26.8</v>
      </c>
      <c r="EU7" s="64">
        <f>SUM(ER7:ET7)</f>
        <v>362.5</v>
      </c>
      <c r="EW7" s="95">
        <v>345.5</v>
      </c>
      <c r="EX7" s="7">
        <v>54</v>
      </c>
      <c r="EY7" s="7">
        <v>42.3</v>
      </c>
      <c r="EZ7" s="64">
        <f t="shared" si="17"/>
        <v>441.8</v>
      </c>
      <c r="FB7" s="95">
        <v>640.9</v>
      </c>
      <c r="FC7" s="7">
        <v>94.4</v>
      </c>
      <c r="FD7" s="7">
        <v>69.099999999999994</v>
      </c>
      <c r="FE7" s="64">
        <f t="shared" si="18"/>
        <v>804.4</v>
      </c>
    </row>
    <row r="8" spans="1:161" ht="16.149999999999999" customHeight="1" x14ac:dyDescent="0.2">
      <c r="A8" s="29" t="s">
        <v>191</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373</v>
      </c>
      <c r="CK8" s="7">
        <v>55.3</v>
      </c>
      <c r="CL8" s="7">
        <v>20.3</v>
      </c>
      <c r="CM8" s="64">
        <f t="shared" si="6"/>
        <v>448.6</v>
      </c>
      <c r="CO8" s="92">
        <v>267.8</v>
      </c>
      <c r="CP8" s="7">
        <v>38.4</v>
      </c>
      <c r="CQ8" s="7">
        <v>23.9</v>
      </c>
      <c r="CR8" s="64">
        <f t="shared" si="7"/>
        <v>330.09999999999997</v>
      </c>
      <c r="CT8" s="92">
        <v>640.79999999999995</v>
      </c>
      <c r="CU8" s="7">
        <v>93.7</v>
      </c>
      <c r="CV8" s="7">
        <v>44.2</v>
      </c>
      <c r="CW8" s="64">
        <f t="shared" si="8"/>
        <v>778.7</v>
      </c>
      <c r="CY8" s="92">
        <v>470.2</v>
      </c>
      <c r="CZ8" s="7">
        <v>75.100000000000023</v>
      </c>
      <c r="DA8" s="7">
        <v>26.4</v>
      </c>
      <c r="DB8" s="64">
        <f t="shared" si="9"/>
        <v>571.69999999999993</v>
      </c>
      <c r="DD8" s="92">
        <v>1110.9000000000001</v>
      </c>
      <c r="DE8" s="7">
        <v>168.8</v>
      </c>
      <c r="DF8" s="7">
        <v>70.5</v>
      </c>
      <c r="DG8" s="64">
        <f t="shared" si="10"/>
        <v>1350.2</v>
      </c>
      <c r="DI8" s="92">
        <v>241.3</v>
      </c>
      <c r="DJ8" s="7">
        <v>28.8</v>
      </c>
      <c r="DK8" s="7">
        <v>18.8</v>
      </c>
      <c r="DL8" s="64">
        <f>SUM(DI8:DK8)</f>
        <v>288.90000000000003</v>
      </c>
      <c r="DN8" s="92">
        <v>308.89999999999998</v>
      </c>
      <c r="DO8" s="7">
        <v>45.5</v>
      </c>
      <c r="DP8" s="7">
        <v>12.9</v>
      </c>
      <c r="DQ8" s="64">
        <f t="shared" si="11"/>
        <v>367.29999999999995</v>
      </c>
      <c r="DS8" s="92">
        <v>550.29999999999995</v>
      </c>
      <c r="DT8" s="7">
        <v>74.3</v>
      </c>
      <c r="DU8" s="7">
        <v>31.7</v>
      </c>
      <c r="DV8" s="64">
        <f t="shared" si="12"/>
        <v>656.3</v>
      </c>
      <c r="DX8" s="92">
        <v>222.8</v>
      </c>
      <c r="DY8" s="7">
        <v>28</v>
      </c>
      <c r="DZ8" s="7">
        <v>12.4</v>
      </c>
      <c r="EA8" s="64">
        <f t="shared" si="13"/>
        <v>263.2</v>
      </c>
      <c r="EC8" s="92">
        <v>773.1</v>
      </c>
      <c r="ED8" s="7">
        <v>102.3</v>
      </c>
      <c r="EE8" s="7">
        <v>44.1</v>
      </c>
      <c r="EF8" s="64">
        <f t="shared" si="14"/>
        <v>919.5</v>
      </c>
      <c r="EH8" s="95">
        <v>214</v>
      </c>
      <c r="EI8" s="7">
        <v>39.799999999999997</v>
      </c>
      <c r="EJ8" s="7">
        <v>14.5</v>
      </c>
      <c r="EK8" s="64">
        <f t="shared" si="15"/>
        <v>268.3</v>
      </c>
      <c r="EM8" s="95">
        <v>987.1</v>
      </c>
      <c r="EN8" s="7">
        <v>142.1</v>
      </c>
      <c r="EO8" s="7">
        <v>58.6</v>
      </c>
      <c r="EP8" s="64">
        <f t="shared" si="16"/>
        <v>1187.8</v>
      </c>
      <c r="ER8" s="95">
        <v>118.8</v>
      </c>
      <c r="ES8" s="7">
        <v>13.6</v>
      </c>
      <c r="ET8" s="7">
        <v>10.4</v>
      </c>
      <c r="EU8" s="64">
        <f>SUM(ER8:ET8)</f>
        <v>142.80000000000001</v>
      </c>
      <c r="EW8" s="95">
        <v>163.5</v>
      </c>
      <c r="EX8" s="7">
        <v>18</v>
      </c>
      <c r="EY8" s="7">
        <v>10.4</v>
      </c>
      <c r="EZ8" s="64">
        <f t="shared" si="17"/>
        <v>191.9</v>
      </c>
      <c r="FB8" s="95">
        <v>282.39999999999998</v>
      </c>
      <c r="FC8" s="7">
        <v>31.6</v>
      </c>
      <c r="FD8" s="7">
        <v>20.8</v>
      </c>
      <c r="FE8" s="64">
        <f t="shared" si="18"/>
        <v>334.8</v>
      </c>
    </row>
    <row r="9" spans="1:161" ht="16.149999999999999" customHeight="1" x14ac:dyDescent="0.2">
      <c r="A9" s="29" t="s">
        <v>192</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81.900000000000006</v>
      </c>
      <c r="CK9" s="7">
        <v>89.9</v>
      </c>
      <c r="CL9" s="7">
        <v>63.8</v>
      </c>
      <c r="CM9" s="64">
        <f t="shared" si="6"/>
        <v>235.60000000000002</v>
      </c>
      <c r="CO9" s="92">
        <v>46.5</v>
      </c>
      <c r="CP9" s="7">
        <v>43.2</v>
      </c>
      <c r="CQ9" s="7">
        <v>30.2</v>
      </c>
      <c r="CR9" s="64">
        <f t="shared" si="7"/>
        <v>119.9</v>
      </c>
      <c r="CT9" s="92">
        <v>128.4</v>
      </c>
      <c r="CU9" s="7">
        <v>133.1</v>
      </c>
      <c r="CV9" s="7">
        <v>94</v>
      </c>
      <c r="CW9" s="64">
        <f t="shared" si="8"/>
        <v>355.5</v>
      </c>
      <c r="CY9" s="92">
        <v>65.2</v>
      </c>
      <c r="CZ9" s="7">
        <v>57.799999999999983</v>
      </c>
      <c r="DA9" s="7">
        <v>33.5</v>
      </c>
      <c r="DB9" s="64">
        <f t="shared" si="9"/>
        <v>156.5</v>
      </c>
      <c r="DD9" s="92">
        <v>193.7</v>
      </c>
      <c r="DE9" s="7">
        <v>190.9</v>
      </c>
      <c r="DF9" s="7">
        <v>127.5</v>
      </c>
      <c r="DG9" s="64">
        <f t="shared" si="10"/>
        <v>512.1</v>
      </c>
      <c r="DI9" s="92">
        <v>47.3</v>
      </c>
      <c r="DJ9" s="7">
        <v>43.7</v>
      </c>
      <c r="DK9" s="7">
        <v>29.3</v>
      </c>
      <c r="DL9" s="64">
        <f>SUM(DI9:DK9)</f>
        <v>120.3</v>
      </c>
      <c r="DN9" s="92">
        <v>53.1</v>
      </c>
      <c r="DO9" s="7">
        <v>43.5</v>
      </c>
      <c r="DP9" s="7">
        <v>30.9</v>
      </c>
      <c r="DQ9" s="64">
        <f t="shared" si="11"/>
        <v>127.5</v>
      </c>
      <c r="DS9" s="92">
        <v>100.3</v>
      </c>
      <c r="DT9" s="7">
        <v>87.1</v>
      </c>
      <c r="DU9" s="7">
        <v>60.2</v>
      </c>
      <c r="DV9" s="64">
        <f t="shared" si="12"/>
        <v>247.59999999999997</v>
      </c>
      <c r="DX9" s="92">
        <v>47.9</v>
      </c>
      <c r="DY9" s="7">
        <v>39.700000000000003</v>
      </c>
      <c r="DZ9" s="7">
        <v>29.2</v>
      </c>
      <c r="EA9" s="64">
        <f t="shared" si="13"/>
        <v>116.8</v>
      </c>
      <c r="EC9" s="92">
        <v>148.30000000000001</v>
      </c>
      <c r="ED9" s="7">
        <v>126.9</v>
      </c>
      <c r="EE9" s="7">
        <v>89.4</v>
      </c>
      <c r="EF9" s="64">
        <f t="shared" si="14"/>
        <v>364.6</v>
      </c>
      <c r="EH9" s="92">
        <v>50</v>
      </c>
      <c r="EI9" s="7">
        <v>50.7</v>
      </c>
      <c r="EJ9" s="7">
        <v>30.3</v>
      </c>
      <c r="EK9" s="64">
        <f t="shared" si="15"/>
        <v>131</v>
      </c>
      <c r="EM9" s="92">
        <v>198.1</v>
      </c>
      <c r="EN9" s="7">
        <v>177.7</v>
      </c>
      <c r="EO9" s="7">
        <v>119.7</v>
      </c>
      <c r="EP9" s="64">
        <f t="shared" si="16"/>
        <v>495.49999999999994</v>
      </c>
      <c r="ER9" s="92">
        <v>33</v>
      </c>
      <c r="ES9" s="7">
        <v>42.2</v>
      </c>
      <c r="ET9" s="7">
        <v>26.7</v>
      </c>
      <c r="EU9" s="64">
        <f>SUM(ER9:ET9)</f>
        <v>101.9</v>
      </c>
      <c r="EW9" s="92">
        <v>38.4</v>
      </c>
      <c r="EX9" s="7">
        <v>41.8</v>
      </c>
      <c r="EY9" s="7">
        <v>30.1</v>
      </c>
      <c r="EZ9" s="64">
        <f t="shared" si="17"/>
        <v>110.29999999999998</v>
      </c>
      <c r="FB9" s="92">
        <v>71.8</v>
      </c>
      <c r="FC9" s="7">
        <v>83.8</v>
      </c>
      <c r="FD9" s="7">
        <v>56.4</v>
      </c>
      <c r="FE9" s="64">
        <f t="shared" si="18"/>
        <v>212</v>
      </c>
    </row>
    <row r="10" spans="1:161" ht="16.149999999999999" customHeight="1" x14ac:dyDescent="0.2">
      <c r="A10" s="262" t="s">
        <v>193</v>
      </c>
      <c r="C10" s="155">
        <f>SUM(C6:C9)</f>
        <v>850.00000000000011</v>
      </c>
      <c r="D10" s="156">
        <f t="shared" ref="D10:Z10" si="19">SUM(D6:D9)</f>
        <v>163.30000000000001</v>
      </c>
      <c r="E10" s="158">
        <f t="shared" si="19"/>
        <v>232.7</v>
      </c>
      <c r="F10" s="158">
        <f t="shared" si="19"/>
        <v>1246</v>
      </c>
      <c r="G10" s="159"/>
      <c r="H10" s="155">
        <f t="shared" si="19"/>
        <v>991.5</v>
      </c>
      <c r="I10" s="156">
        <f t="shared" si="19"/>
        <v>199.7</v>
      </c>
      <c r="J10" s="158">
        <f t="shared" si="19"/>
        <v>253.20000000000002</v>
      </c>
      <c r="K10" s="158">
        <f t="shared" si="19"/>
        <v>1444.4</v>
      </c>
      <c r="L10" s="159"/>
      <c r="M10" s="155">
        <v>1050.6999999999998</v>
      </c>
      <c r="N10" s="156">
        <v>211.5</v>
      </c>
      <c r="O10" s="158">
        <v>246.3</v>
      </c>
      <c r="P10" s="158">
        <f t="shared" si="19"/>
        <v>1508.4999999999998</v>
      </c>
      <c r="Q10" s="159">
        <f t="shared" si="19"/>
        <v>0</v>
      </c>
      <c r="R10" s="155">
        <f t="shared" si="19"/>
        <v>1150.5</v>
      </c>
      <c r="S10" s="156">
        <f t="shared" si="19"/>
        <v>313.39999999999998</v>
      </c>
      <c r="T10" s="158">
        <f t="shared" si="19"/>
        <v>287.8</v>
      </c>
      <c r="U10" s="158">
        <f t="shared" si="19"/>
        <v>1751.7</v>
      </c>
      <c r="V10" s="159"/>
      <c r="W10" s="155">
        <f t="shared" si="19"/>
        <v>4042.7</v>
      </c>
      <c r="X10" s="156">
        <f t="shared" si="19"/>
        <v>887.9</v>
      </c>
      <c r="Y10" s="158">
        <f t="shared" si="19"/>
        <v>1020</v>
      </c>
      <c r="Z10" s="158">
        <f t="shared" si="19"/>
        <v>5950.5999999999995</v>
      </c>
      <c r="AA10" s="159"/>
      <c r="AB10" s="155">
        <f>SUM(AB6:AB9)</f>
        <v>937.09999999999991</v>
      </c>
      <c r="AC10" s="156">
        <f t="shared" ref="AC10:AE10" si="20">SUM(AC6:AC9)</f>
        <v>183.79999999999995</v>
      </c>
      <c r="AD10" s="158">
        <f t="shared" si="20"/>
        <v>251.10000000000002</v>
      </c>
      <c r="AE10" s="158">
        <f t="shared" si="20"/>
        <v>1372</v>
      </c>
      <c r="AF10" s="159"/>
      <c r="AG10" s="155">
        <f t="shared" ref="AG10:AJ10" si="21">SUM(AG6:AG9)</f>
        <v>1081.0999999999999</v>
      </c>
      <c r="AH10" s="156">
        <f t="shared" si="21"/>
        <v>206</v>
      </c>
      <c r="AI10" s="158">
        <f t="shared" si="21"/>
        <v>289</v>
      </c>
      <c r="AJ10" s="158">
        <f t="shared" si="21"/>
        <v>1576.1</v>
      </c>
      <c r="AK10" s="159"/>
      <c r="AL10" s="155">
        <v>1082.3999999999999</v>
      </c>
      <c r="AM10" s="156">
        <v>209.1</v>
      </c>
      <c r="AN10" s="158">
        <v>257.90000000000003</v>
      </c>
      <c r="AO10" s="158">
        <f>SUM(AO6:AO9)</f>
        <v>1549.4</v>
      </c>
      <c r="AP10" s="159"/>
      <c r="AQ10" s="155">
        <v>1271.5999999999999</v>
      </c>
      <c r="AR10" s="156">
        <v>329.6</v>
      </c>
      <c r="AS10" s="158">
        <v>301.39999999999998</v>
      </c>
      <c r="AT10" s="158">
        <f t="shared" ref="AT10" si="22">SUM(AT6:AT9)</f>
        <v>1902.6000000000001</v>
      </c>
      <c r="AU10" s="7"/>
      <c r="AV10" s="155">
        <v>4372.2</v>
      </c>
      <c r="AW10" s="156">
        <v>928.5</v>
      </c>
      <c r="AX10" s="158">
        <v>1099.4000000000001</v>
      </c>
      <c r="AY10" s="158">
        <f t="shared" ref="AY10" si="23">SUM(AY6:AY9)</f>
        <v>6400.1</v>
      </c>
      <c r="BA10" s="155">
        <f>SUM(BA6:BA9)</f>
        <v>925.19999999999993</v>
      </c>
      <c r="BB10" s="156">
        <f t="shared" ref="BB10:BD10" si="24">SUM(BB6:BB9)</f>
        <v>187.5</v>
      </c>
      <c r="BC10" s="158">
        <f t="shared" si="24"/>
        <v>207.70000000000002</v>
      </c>
      <c r="BD10" s="158">
        <f t="shared" si="24"/>
        <v>1320.4</v>
      </c>
      <c r="BF10" s="155">
        <v>785.9</v>
      </c>
      <c r="BG10" s="156">
        <v>184.9</v>
      </c>
      <c r="BH10" s="158">
        <v>198.90000000000003</v>
      </c>
      <c r="BI10" s="158">
        <f t="shared" si="1"/>
        <v>1169.7</v>
      </c>
      <c r="BK10" s="155">
        <f>SUM(BK6:BK9)</f>
        <v>918.69999999999993</v>
      </c>
      <c r="BL10" s="156">
        <f>SUM(BL6:BL9)</f>
        <v>200.3</v>
      </c>
      <c r="BM10" s="158">
        <f>SUM(BM6:BM9)</f>
        <v>209.9</v>
      </c>
      <c r="BN10" s="158">
        <f t="shared" si="2"/>
        <v>1328.9</v>
      </c>
      <c r="BP10" s="155">
        <f>SUM(BP6:BP9)</f>
        <v>1117.0999999999999</v>
      </c>
      <c r="BQ10" s="156">
        <f>SUM(BQ6:BQ9)</f>
        <v>293</v>
      </c>
      <c r="BR10" s="158">
        <f>SUM(BR6:BR9)</f>
        <v>236.70000000000002</v>
      </c>
      <c r="BS10" s="158">
        <f t="shared" si="3"/>
        <v>1646.8</v>
      </c>
      <c r="BU10" s="155">
        <f>SUM(BU6:BU9)</f>
        <v>3746.9</v>
      </c>
      <c r="BV10" s="156">
        <f>SUM(BV6:BV9)</f>
        <v>865.7</v>
      </c>
      <c r="BW10" s="158">
        <f>SUM(BW6:BW9)</f>
        <v>853.2</v>
      </c>
      <c r="BX10" s="158">
        <f t="shared" si="4"/>
        <v>5465.8</v>
      </c>
      <c r="BZ10" s="155">
        <f>SUM(BZ6:BZ9)</f>
        <v>931.19999999999993</v>
      </c>
      <c r="CA10" s="156">
        <f t="shared" ref="CA10:CC10" si="25">SUM(CA6:CA9)</f>
        <v>193.10000000000002</v>
      </c>
      <c r="CB10" s="158">
        <f t="shared" si="25"/>
        <v>213.29999999999998</v>
      </c>
      <c r="CC10" s="158">
        <f t="shared" si="25"/>
        <v>1337.6000000000001</v>
      </c>
      <c r="CE10" s="155">
        <f>SUM(CE6:CE9)</f>
        <v>1158.1999999999998</v>
      </c>
      <c r="CF10" s="156">
        <f>SUM(CF6:CF9)</f>
        <v>229.50000000000003</v>
      </c>
      <c r="CG10" s="158">
        <f>SUM(CG6:CG9)</f>
        <v>242</v>
      </c>
      <c r="CH10" s="158">
        <f t="shared" si="5"/>
        <v>1629.6999999999998</v>
      </c>
      <c r="CJ10" s="155">
        <f>SUM(CJ6:CJ9)</f>
        <v>2089.4</v>
      </c>
      <c r="CK10" s="156">
        <f>SUM(CK6:CK9)</f>
        <v>422.6</v>
      </c>
      <c r="CL10" s="158">
        <f>SUM(CL6:CL9)</f>
        <v>455.3</v>
      </c>
      <c r="CM10" s="158">
        <f t="shared" ref="CM10:CM12" si="26">SUM(CJ10:CL10)</f>
        <v>2967.3</v>
      </c>
      <c r="CO10" s="155">
        <f>SUM(CO6:CO9)</f>
        <v>1229.3</v>
      </c>
      <c r="CP10" s="156">
        <f>SUM(CP6:CP9)</f>
        <v>231.70000000000005</v>
      </c>
      <c r="CQ10" s="158">
        <f>SUM(CQ6:CQ9)</f>
        <v>243.20000000000002</v>
      </c>
      <c r="CR10" s="158">
        <f t="shared" si="7"/>
        <v>1704.2</v>
      </c>
      <c r="CT10" s="155">
        <f>SUM(CT6:CT9)</f>
        <v>3318.7000000000003</v>
      </c>
      <c r="CU10" s="156">
        <f>SUM(CU6:CU9)</f>
        <v>654.30000000000007</v>
      </c>
      <c r="CV10" s="158">
        <f>SUM(CV6:CV9)</f>
        <v>698.5</v>
      </c>
      <c r="CW10" s="158">
        <f t="shared" si="8"/>
        <v>4671.5</v>
      </c>
      <c r="CY10" s="155">
        <f>SUM(CY6:CY9)</f>
        <v>1600.4</v>
      </c>
      <c r="CZ10" s="156">
        <f>SUM(CZ6:CZ9)</f>
        <v>322.20000000000005</v>
      </c>
      <c r="DA10" s="158">
        <f>SUM(DA6:DA9)</f>
        <v>297</v>
      </c>
      <c r="DB10" s="158">
        <f t="shared" si="9"/>
        <v>2219.6000000000004</v>
      </c>
      <c r="DD10" s="155">
        <f>SUM(DD6:DD9)</f>
        <v>4919.3</v>
      </c>
      <c r="DE10" s="156">
        <f>SUM(DE6:DE9)</f>
        <v>976.49999999999989</v>
      </c>
      <c r="DF10" s="158">
        <f>SUM(DF6:DF9)</f>
        <v>995.30000000000007</v>
      </c>
      <c r="DG10" s="158">
        <f t="shared" ref="DG10:DG12" si="27">SUM(DD10:DF10)</f>
        <v>6891.1</v>
      </c>
      <c r="DI10" s="155">
        <f>SUM(DI6:DI9)</f>
        <v>1247.8999999999999</v>
      </c>
      <c r="DJ10" s="156">
        <f t="shared" ref="DJ10:DL10" si="28">SUM(DJ6:DJ9)</f>
        <v>215.39999999999998</v>
      </c>
      <c r="DK10" s="158">
        <f t="shared" si="28"/>
        <v>241.5</v>
      </c>
      <c r="DL10" s="158">
        <f t="shared" si="28"/>
        <v>1704.8000000000002</v>
      </c>
      <c r="DN10" s="155">
        <f>SUM(DN6:DN9)</f>
        <v>1413.2999999999997</v>
      </c>
      <c r="DO10" s="156">
        <f>SUM(DO6:DO9)</f>
        <v>248.6</v>
      </c>
      <c r="DP10" s="158">
        <f>SUM(DP6:DP9)</f>
        <v>254.5</v>
      </c>
      <c r="DQ10" s="158">
        <f t="shared" si="11"/>
        <v>1916.3999999999996</v>
      </c>
      <c r="DS10" s="155">
        <f>SUM(DS6:DS9)</f>
        <v>2661.3</v>
      </c>
      <c r="DT10" s="156">
        <f>SUM(DT6:DT9)</f>
        <v>463.9</v>
      </c>
      <c r="DU10" s="158">
        <f>SUM(DU6:DU9)</f>
        <v>495.99999999999994</v>
      </c>
      <c r="DV10" s="158">
        <f t="shared" si="12"/>
        <v>3621.2000000000003</v>
      </c>
      <c r="DX10" s="155">
        <f>SUM(DX6:DX9)</f>
        <v>1313.6000000000001</v>
      </c>
      <c r="DY10" s="156">
        <f>SUM(DY6:DY9)</f>
        <v>208.3</v>
      </c>
      <c r="DZ10" s="158">
        <f>SUM(DZ6:DZ9)</f>
        <v>254.99999999999997</v>
      </c>
      <c r="EA10" s="158">
        <f t="shared" si="13"/>
        <v>1776.9</v>
      </c>
      <c r="EC10" s="155">
        <f>SUM(EC6:EC9)</f>
        <v>3974.7999999999997</v>
      </c>
      <c r="ED10" s="156">
        <f>SUM(ED6:ED9)</f>
        <v>672.3</v>
      </c>
      <c r="EE10" s="158">
        <f>SUM(EE6:EE9)</f>
        <v>751</v>
      </c>
      <c r="EF10" s="158">
        <f t="shared" si="14"/>
        <v>5398.0999999999995</v>
      </c>
      <c r="EH10" s="155">
        <f>SUM(EH6:EH9)</f>
        <v>1314.3000000000002</v>
      </c>
      <c r="EI10" s="156">
        <f>SUM(EI6:EI9)</f>
        <v>254.89999999999998</v>
      </c>
      <c r="EJ10" s="158">
        <f>SUM(EJ6:EJ9)</f>
        <v>280.8</v>
      </c>
      <c r="EK10" s="158">
        <f t="shared" si="15"/>
        <v>1850.0000000000002</v>
      </c>
      <c r="EM10" s="155">
        <f>SUM(EM6:EM9)</f>
        <v>5288.9000000000005</v>
      </c>
      <c r="EN10" s="156">
        <f>SUM(EN6:EN9)</f>
        <v>927.40000000000009</v>
      </c>
      <c r="EO10" s="158">
        <f>SUM(EO6:EO9)</f>
        <v>1031.8</v>
      </c>
      <c r="EP10" s="158">
        <f t="shared" si="16"/>
        <v>7248.1000000000013</v>
      </c>
      <c r="ER10" s="155">
        <f>SUM(ER6:ER9)</f>
        <v>1075.5999999999999</v>
      </c>
      <c r="ES10" s="156">
        <f t="shared" ref="ES10:EU10" si="29">SUM(ES6:ES9)</f>
        <v>182.89999999999998</v>
      </c>
      <c r="ET10" s="158">
        <f t="shared" si="29"/>
        <v>245.5</v>
      </c>
      <c r="EU10" s="158">
        <f t="shared" si="29"/>
        <v>1504</v>
      </c>
      <c r="EW10" s="155">
        <f>SUM(EW6:EW9)</f>
        <v>1176.1000000000001</v>
      </c>
      <c r="EX10" s="156">
        <f>SUM(EX6:EX9)</f>
        <v>208.10000000000002</v>
      </c>
      <c r="EY10" s="158">
        <f>SUM(EY6:EY9)</f>
        <v>248.7</v>
      </c>
      <c r="EZ10" s="158">
        <f t="shared" si="17"/>
        <v>1632.9000000000003</v>
      </c>
      <c r="FB10" s="155">
        <f>SUM(FB6:FB9)</f>
        <v>2252.1000000000004</v>
      </c>
      <c r="FC10" s="156">
        <f>SUM(FC6:FC9)</f>
        <v>391.00000000000006</v>
      </c>
      <c r="FD10" s="158">
        <f>SUM(FD6:FD9)</f>
        <v>493.8</v>
      </c>
      <c r="FE10" s="158">
        <f t="shared" si="18"/>
        <v>3136.9000000000005</v>
      </c>
    </row>
    <row r="11" spans="1:161" ht="16.149999999999999" customHeight="1" x14ac:dyDescent="0.2">
      <c r="A11" s="1" t="s">
        <v>194</v>
      </c>
      <c r="C11" s="95">
        <f>356.2</f>
        <v>356.2</v>
      </c>
      <c r="D11" s="34">
        <v>45.9</v>
      </c>
      <c r="E11" s="34">
        <v>119.6</v>
      </c>
      <c r="F11" s="205">
        <f>SUM(C11:E11)</f>
        <v>521.69999999999993</v>
      </c>
      <c r="H11" s="157">
        <f>383-2.4</f>
        <v>380.6</v>
      </c>
      <c r="I11" s="34">
        <v>15.1</v>
      </c>
      <c r="J11" s="34">
        <v>134.19999999999999</v>
      </c>
      <c r="K11" s="64">
        <f>SUM(H11:J11)</f>
        <v>529.90000000000009</v>
      </c>
      <c r="M11" s="157">
        <v>424.9</v>
      </c>
      <c r="N11" s="34">
        <v>15.4</v>
      </c>
      <c r="O11" s="34">
        <v>127.2</v>
      </c>
      <c r="P11" s="64">
        <f>SUM(M11:O11)</f>
        <v>567.5</v>
      </c>
      <c r="R11" s="95">
        <v>520.29999999999995</v>
      </c>
      <c r="S11" s="34">
        <v>35.5</v>
      </c>
      <c r="T11" s="34">
        <v>94.4</v>
      </c>
      <c r="U11" s="64">
        <f>SUM(R11:T11)</f>
        <v>650.19999999999993</v>
      </c>
      <c r="W11" s="157">
        <f>H11+M11+R11+C11</f>
        <v>1682</v>
      </c>
      <c r="X11" s="34">
        <f>I11+N11+S11+D11</f>
        <v>111.9</v>
      </c>
      <c r="Y11" s="34">
        <f>E11+O11+T11+J11</f>
        <v>475.40000000000003</v>
      </c>
      <c r="Z11" s="170">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3">
        <v>112.6</v>
      </c>
      <c r="AO11" s="165">
        <f>SUM(AL11:AN11)</f>
        <v>569.4</v>
      </c>
      <c r="AQ11" s="157">
        <v>547.20000000000005</v>
      </c>
      <c r="AR11" s="34">
        <v>41.6</v>
      </c>
      <c r="AS11" s="173">
        <v>116.1</v>
      </c>
      <c r="AT11" s="166">
        <f>SUM(AQ11:AS11)</f>
        <v>704.90000000000009</v>
      </c>
      <c r="AV11" s="95">
        <v>1799.9</v>
      </c>
      <c r="AW11" s="34">
        <v>109.7</v>
      </c>
      <c r="AX11" s="34">
        <v>441.3</v>
      </c>
      <c r="AY11" s="170">
        <f>SUM(AV11:AX11)</f>
        <v>2350.9</v>
      </c>
      <c r="BA11" s="95">
        <v>469.6</v>
      </c>
      <c r="BB11" s="34">
        <v>22.5</v>
      </c>
      <c r="BC11" s="34">
        <v>82.9</v>
      </c>
      <c r="BD11" s="170">
        <f>SUM(BA11:BC11)</f>
        <v>575</v>
      </c>
      <c r="BF11" s="95">
        <v>462.6</v>
      </c>
      <c r="BG11" s="34">
        <v>20.2</v>
      </c>
      <c r="BH11" s="34">
        <v>91.1</v>
      </c>
      <c r="BI11" s="170">
        <f t="shared" si="1"/>
        <v>573.9</v>
      </c>
      <c r="BK11" s="95">
        <v>497.4</v>
      </c>
      <c r="BL11" s="34">
        <v>22.9</v>
      </c>
      <c r="BM11" s="34">
        <v>82.4</v>
      </c>
      <c r="BN11" s="170">
        <f t="shared" si="2"/>
        <v>602.69999999999993</v>
      </c>
      <c r="BP11" s="95">
        <v>530.6</v>
      </c>
      <c r="BQ11" s="34">
        <v>35.6</v>
      </c>
      <c r="BR11" s="34">
        <v>60.1</v>
      </c>
      <c r="BS11" s="170">
        <f t="shared" si="3"/>
        <v>626.30000000000007</v>
      </c>
      <c r="BU11" s="95">
        <v>1960.2</v>
      </c>
      <c r="BV11" s="34">
        <v>101.2</v>
      </c>
      <c r="BW11" s="34">
        <v>316.5</v>
      </c>
      <c r="BX11" s="170">
        <f t="shared" si="4"/>
        <v>2377.9</v>
      </c>
      <c r="BZ11" s="95">
        <v>493.7</v>
      </c>
      <c r="CA11" s="34">
        <v>30.8</v>
      </c>
      <c r="CB11" s="34">
        <v>61.7</v>
      </c>
      <c r="CC11" s="170">
        <f>SUM(BZ11:CB11)</f>
        <v>586.20000000000005</v>
      </c>
      <c r="CE11" s="95">
        <v>522</v>
      </c>
      <c r="CF11" s="34">
        <v>34.6</v>
      </c>
      <c r="CG11" s="34">
        <v>62</v>
      </c>
      <c r="CH11" s="170">
        <f t="shared" si="5"/>
        <v>618.6</v>
      </c>
      <c r="CJ11" s="95">
        <v>1015.7</v>
      </c>
      <c r="CK11" s="34">
        <v>65.400000000000006</v>
      </c>
      <c r="CL11" s="34">
        <v>123.7</v>
      </c>
      <c r="CM11" s="170">
        <f t="shared" si="26"/>
        <v>1204.8000000000002</v>
      </c>
      <c r="CO11" s="95">
        <v>517.20000000000005</v>
      </c>
      <c r="CP11" s="34">
        <v>37.1</v>
      </c>
      <c r="CQ11" s="34">
        <v>74.400000000000006</v>
      </c>
      <c r="CR11" s="170">
        <f t="shared" si="7"/>
        <v>628.70000000000005</v>
      </c>
      <c r="CT11" s="95">
        <v>1532.9</v>
      </c>
      <c r="CU11" s="34">
        <v>102.5</v>
      </c>
      <c r="CV11" s="34">
        <v>198.1</v>
      </c>
      <c r="CW11" s="170">
        <f t="shared" si="8"/>
        <v>1833.5</v>
      </c>
      <c r="CY11" s="95">
        <v>563.09999999999991</v>
      </c>
      <c r="CZ11" s="34">
        <v>34.099999999999994</v>
      </c>
      <c r="DA11" s="34">
        <v>66.899999999999977</v>
      </c>
      <c r="DB11" s="170">
        <v>664.09999999999991</v>
      </c>
      <c r="DD11" s="95">
        <v>2096</v>
      </c>
      <c r="DE11" s="34">
        <v>136.6</v>
      </c>
      <c r="DF11" s="34">
        <v>265</v>
      </c>
      <c r="DG11" s="170">
        <f t="shared" si="27"/>
        <v>2497.6</v>
      </c>
      <c r="DI11" s="95">
        <v>537.4</v>
      </c>
      <c r="DJ11" s="34">
        <v>22.3</v>
      </c>
      <c r="DK11" s="34">
        <v>66.5</v>
      </c>
      <c r="DL11" s="170">
        <f>SUM(DI11:DK11)</f>
        <v>626.19999999999993</v>
      </c>
      <c r="DN11" s="95">
        <v>598.1</v>
      </c>
      <c r="DO11" s="34">
        <v>23.3</v>
      </c>
      <c r="DP11" s="34">
        <v>74.8</v>
      </c>
      <c r="DQ11" s="170">
        <f t="shared" si="11"/>
        <v>696.19999999999993</v>
      </c>
      <c r="DS11" s="95">
        <v>1135.5</v>
      </c>
      <c r="DT11" s="34">
        <v>45.6</v>
      </c>
      <c r="DU11" s="34">
        <v>141.30000000000001</v>
      </c>
      <c r="DV11" s="170">
        <f t="shared" si="12"/>
        <v>1322.3999999999999</v>
      </c>
      <c r="DX11" s="95">
        <v>645.9</v>
      </c>
      <c r="DY11" s="34">
        <v>23.7</v>
      </c>
      <c r="DZ11" s="34">
        <v>68.599999999999994</v>
      </c>
      <c r="EA11" s="170">
        <f t="shared" si="13"/>
        <v>738.2</v>
      </c>
      <c r="EC11" s="95">
        <v>1781.4</v>
      </c>
      <c r="ED11" s="34">
        <v>69.3</v>
      </c>
      <c r="EE11" s="34">
        <v>209.9</v>
      </c>
      <c r="EF11" s="170">
        <f t="shared" si="14"/>
        <v>2060.6</v>
      </c>
      <c r="EH11" s="95">
        <v>680.7</v>
      </c>
      <c r="EI11" s="34">
        <v>33.5</v>
      </c>
      <c r="EJ11" s="34">
        <v>82.8</v>
      </c>
      <c r="EK11" s="170">
        <f t="shared" si="15"/>
        <v>797</v>
      </c>
      <c r="EM11" s="95">
        <v>2462.1</v>
      </c>
      <c r="EN11" s="34">
        <v>102.7</v>
      </c>
      <c r="EO11" s="34">
        <v>292.8</v>
      </c>
      <c r="EP11" s="170">
        <f t="shared" si="16"/>
        <v>2857.6</v>
      </c>
      <c r="ER11" s="95">
        <v>644.4</v>
      </c>
      <c r="ES11" s="34">
        <v>22.3</v>
      </c>
      <c r="ET11" s="34">
        <v>78.599999999999994</v>
      </c>
      <c r="EU11" s="170">
        <f>SUM(ER11:ET11)</f>
        <v>745.3</v>
      </c>
      <c r="EW11" s="95">
        <v>660.4</v>
      </c>
      <c r="EX11" s="34">
        <v>31.8</v>
      </c>
      <c r="EY11" s="34">
        <v>80.900000000000006</v>
      </c>
      <c r="EZ11" s="170">
        <f t="shared" si="17"/>
        <v>773.09999999999991</v>
      </c>
      <c r="FB11" s="95">
        <v>1304.5999999999999</v>
      </c>
      <c r="FC11" s="34">
        <v>54.2</v>
      </c>
      <c r="FD11" s="34">
        <v>159.6</v>
      </c>
      <c r="FE11" s="170">
        <f t="shared" si="18"/>
        <v>1518.3999999999999</v>
      </c>
    </row>
    <row r="12" spans="1:161" s="268" customFormat="1" ht="16.149999999999999" customHeight="1" x14ac:dyDescent="0.25">
      <c r="A12" s="263" t="s">
        <v>195</v>
      </c>
      <c r="B12" s="264"/>
      <c r="C12" s="265">
        <f>1206.2</f>
        <v>1206.2</v>
      </c>
      <c r="D12" s="266">
        <v>209.2</v>
      </c>
      <c r="E12" s="266">
        <v>352.3</v>
      </c>
      <c r="F12" s="267">
        <f>SUM(C12:E12)</f>
        <v>1767.7</v>
      </c>
      <c r="G12" s="264"/>
      <c r="H12" s="265">
        <f>1372.1</f>
        <v>1372.1</v>
      </c>
      <c r="I12" s="266">
        <v>214.8</v>
      </c>
      <c r="J12" s="266">
        <v>387.4</v>
      </c>
      <c r="K12" s="267">
        <f>SUM(H12:J12)</f>
        <v>1974.2999999999997</v>
      </c>
      <c r="M12" s="265">
        <v>1475.6</v>
      </c>
      <c r="N12" s="266">
        <v>226.9</v>
      </c>
      <c r="O12" s="266">
        <v>373.5</v>
      </c>
      <c r="P12" s="267">
        <f>SUM(M12:O12)</f>
        <v>2076</v>
      </c>
      <c r="Q12" s="269"/>
      <c r="R12" s="265">
        <v>1670.8</v>
      </c>
      <c r="S12" s="266">
        <v>348.9</v>
      </c>
      <c r="T12" s="266">
        <v>382.2</v>
      </c>
      <c r="U12" s="267">
        <f>SUM(R12:T12)</f>
        <v>2401.8999999999996</v>
      </c>
      <c r="V12" s="269"/>
      <c r="W12" s="265">
        <f>H12+M12+R12+C12</f>
        <v>5724.7</v>
      </c>
      <c r="X12" s="266">
        <f>I12+N12+S12+D12</f>
        <v>999.8</v>
      </c>
      <c r="Y12" s="266">
        <f>E12+O12+T12+J12</f>
        <v>1495.4</v>
      </c>
      <c r="Z12" s="267">
        <f>SUM(W12:Y12)</f>
        <v>8219.9</v>
      </c>
      <c r="AA12" s="269"/>
      <c r="AB12" s="265">
        <v>1347.6</v>
      </c>
      <c r="AC12" s="266">
        <v>202.6</v>
      </c>
      <c r="AD12" s="266">
        <v>352.8</v>
      </c>
      <c r="AE12" s="267">
        <v>1902.9999999999998</v>
      </c>
      <c r="AF12" s="269"/>
      <c r="AG12" s="265">
        <v>1492.9</v>
      </c>
      <c r="AH12" s="266">
        <v>228.9</v>
      </c>
      <c r="AI12" s="266">
        <v>399.9</v>
      </c>
      <c r="AJ12" s="267">
        <f>SUM(AG12:AI12)</f>
        <v>2121.7000000000003</v>
      </c>
      <c r="AK12" s="269"/>
      <c r="AL12" s="265">
        <v>1512.8</v>
      </c>
      <c r="AM12" s="266">
        <v>235.5</v>
      </c>
      <c r="AN12" s="270">
        <v>370.5</v>
      </c>
      <c r="AO12" s="270">
        <v>2118.8000000000002</v>
      </c>
      <c r="AQ12" s="265">
        <v>1818.8</v>
      </c>
      <c r="AR12" s="266">
        <v>371.2</v>
      </c>
      <c r="AS12" s="270">
        <v>417.5</v>
      </c>
      <c r="AT12" s="270">
        <f>SUM(AQ12:AS12)</f>
        <v>2607.5</v>
      </c>
      <c r="AU12" s="271"/>
      <c r="AV12" s="265">
        <v>6172.1</v>
      </c>
      <c r="AW12" s="266">
        <v>1038.2</v>
      </c>
      <c r="AX12" s="270">
        <v>1540.7</v>
      </c>
      <c r="AY12" s="267">
        <f>SUM(AV12:AX12)</f>
        <v>8751</v>
      </c>
      <c r="BA12" s="265">
        <f>SUM(BA10:BA11)</f>
        <v>1394.8</v>
      </c>
      <c r="BB12" s="266">
        <f>SUM(BB10:BB11)</f>
        <v>210</v>
      </c>
      <c r="BC12" s="266">
        <f>SUM(BC10:BC11)</f>
        <v>290.60000000000002</v>
      </c>
      <c r="BD12" s="267">
        <f>SUM(BD10:BD11)</f>
        <v>1895.4</v>
      </c>
      <c r="BF12" s="265">
        <v>1248.5</v>
      </c>
      <c r="BG12" s="266">
        <v>205.1</v>
      </c>
      <c r="BH12" s="266">
        <v>290</v>
      </c>
      <c r="BI12" s="267">
        <f t="shared" si="1"/>
        <v>1743.6</v>
      </c>
      <c r="BK12" s="265">
        <f>SUM(BK10:BK11)</f>
        <v>1416.1</v>
      </c>
      <c r="BL12" s="266">
        <f>SUM(BL10:BL11)</f>
        <v>223.20000000000002</v>
      </c>
      <c r="BM12" s="266">
        <f>SUM(BM10:BM11)</f>
        <v>292.3</v>
      </c>
      <c r="BN12" s="267">
        <f t="shared" si="2"/>
        <v>1931.6</v>
      </c>
      <c r="BP12" s="265">
        <f>SUM(BP10:BP11)</f>
        <v>1647.6999999999998</v>
      </c>
      <c r="BQ12" s="266">
        <f>SUM(BQ10:BQ11)</f>
        <v>328.6</v>
      </c>
      <c r="BR12" s="266">
        <f>SUM(BR10:BR11)</f>
        <v>296.8</v>
      </c>
      <c r="BS12" s="267">
        <f t="shared" si="3"/>
        <v>2273.1</v>
      </c>
      <c r="BU12" s="265">
        <f>SUM(BU10:BU11)</f>
        <v>5707.1</v>
      </c>
      <c r="BV12" s="266">
        <f>SUM(BV10:BV11)</f>
        <v>966.90000000000009</v>
      </c>
      <c r="BW12" s="266">
        <f>SUM(BW10:BW11)</f>
        <v>1169.7</v>
      </c>
      <c r="BX12" s="267">
        <f t="shared" si="4"/>
        <v>7843.7</v>
      </c>
      <c r="BZ12" s="265">
        <f>SUM(BZ10:BZ11)</f>
        <v>1424.8999999999999</v>
      </c>
      <c r="CA12" s="266">
        <f>SUM(CA10:CA11)</f>
        <v>223.90000000000003</v>
      </c>
      <c r="CB12" s="266">
        <f>SUM(CB10:CB11)</f>
        <v>275</v>
      </c>
      <c r="CC12" s="267">
        <f>SUM(CC10:CC11)</f>
        <v>1923.8000000000002</v>
      </c>
      <c r="CE12" s="265">
        <f>SUM(CE10:CE11)</f>
        <v>1680.1999999999998</v>
      </c>
      <c r="CF12" s="266">
        <f>SUM(CF10:CF11)</f>
        <v>264.10000000000002</v>
      </c>
      <c r="CG12" s="266">
        <f>SUM(CG10:CG11)</f>
        <v>304</v>
      </c>
      <c r="CH12" s="267">
        <f t="shared" si="5"/>
        <v>2248.2999999999997</v>
      </c>
      <c r="CJ12" s="265">
        <f>SUM(CJ10:CJ11)</f>
        <v>3105.1000000000004</v>
      </c>
      <c r="CK12" s="266">
        <f>SUM(CK10:CK11)</f>
        <v>488</v>
      </c>
      <c r="CL12" s="266">
        <f>SUM(CL10:CL11)</f>
        <v>579</v>
      </c>
      <c r="CM12" s="267">
        <f t="shared" si="26"/>
        <v>4172.1000000000004</v>
      </c>
      <c r="CO12" s="265">
        <f>SUM(CO10:CO11)</f>
        <v>1746.5</v>
      </c>
      <c r="CP12" s="266">
        <f>SUM(CP10:CP11)</f>
        <v>268.80000000000007</v>
      </c>
      <c r="CQ12" s="266">
        <f>SUM(CQ10:CQ11)</f>
        <v>317.60000000000002</v>
      </c>
      <c r="CR12" s="267">
        <f t="shared" si="7"/>
        <v>2332.9</v>
      </c>
      <c r="CT12" s="265">
        <f>SUM(CT10:CT11)</f>
        <v>4851.6000000000004</v>
      </c>
      <c r="CU12" s="266">
        <f>SUM(CU10:CU11)</f>
        <v>756.80000000000007</v>
      </c>
      <c r="CV12" s="266">
        <f>SUM(CV10:CV11)</f>
        <v>896.6</v>
      </c>
      <c r="CW12" s="267">
        <f t="shared" si="8"/>
        <v>6505.0000000000009</v>
      </c>
      <c r="CY12" s="265">
        <f>SUM(CY10:CY11)</f>
        <v>2163.5</v>
      </c>
      <c r="CZ12" s="266">
        <f>SUM(CZ10:CZ11)</f>
        <v>356.30000000000007</v>
      </c>
      <c r="DA12" s="266">
        <f>SUM(DA10:DA11)</f>
        <v>363.9</v>
      </c>
      <c r="DB12" s="267">
        <f t="shared" si="9"/>
        <v>2883.7000000000003</v>
      </c>
      <c r="DD12" s="265">
        <f>SUM(DD10:DD11)</f>
        <v>7015.3</v>
      </c>
      <c r="DE12" s="266">
        <f>SUM(DE10:DE11)</f>
        <v>1113.0999999999999</v>
      </c>
      <c r="DF12" s="266">
        <f>SUM(DF10:DF11)</f>
        <v>1260.3000000000002</v>
      </c>
      <c r="DG12" s="267">
        <f t="shared" si="27"/>
        <v>9388.7000000000007</v>
      </c>
      <c r="DI12" s="265">
        <f>SUM(DI10:DI11)</f>
        <v>1785.2999999999997</v>
      </c>
      <c r="DJ12" s="266">
        <f>SUM(DJ10:DJ11)</f>
        <v>237.7</v>
      </c>
      <c r="DK12" s="266">
        <f>SUM(DK10:DK11)</f>
        <v>308</v>
      </c>
      <c r="DL12" s="267">
        <f>SUM(DL10:DL11)</f>
        <v>2331</v>
      </c>
      <c r="DN12" s="265">
        <f>SUM(DN10:DN11)</f>
        <v>2011.3999999999996</v>
      </c>
      <c r="DO12" s="266">
        <f>SUM(DO10:DO11)</f>
        <v>271.89999999999998</v>
      </c>
      <c r="DP12" s="266">
        <f>SUM(DP10:DP11)</f>
        <v>329.3</v>
      </c>
      <c r="DQ12" s="267">
        <f t="shared" si="11"/>
        <v>2612.6</v>
      </c>
      <c r="DS12" s="265">
        <f>SUM(DS10:DS11)</f>
        <v>3796.8</v>
      </c>
      <c r="DT12" s="266">
        <f>SUM(DT10:DT11)</f>
        <v>509.5</v>
      </c>
      <c r="DU12" s="266">
        <f>SUM(DU10:DU11)</f>
        <v>637.29999999999995</v>
      </c>
      <c r="DV12" s="267">
        <f t="shared" si="12"/>
        <v>4943.6000000000004</v>
      </c>
      <c r="DX12" s="265">
        <f>SUM(DX10:DX11)</f>
        <v>1959.5</v>
      </c>
      <c r="DY12" s="266">
        <f>SUM(DY10:DY11)</f>
        <v>232</v>
      </c>
      <c r="DZ12" s="266">
        <f>SUM(DZ10:DZ11)</f>
        <v>323.59999999999997</v>
      </c>
      <c r="EA12" s="267">
        <f t="shared" si="13"/>
        <v>2515.1</v>
      </c>
      <c r="EC12" s="265">
        <f>SUM(EC10:EC11)</f>
        <v>5756.2</v>
      </c>
      <c r="ED12" s="266">
        <f>SUM(ED10:ED11)</f>
        <v>741.59999999999991</v>
      </c>
      <c r="EE12" s="266">
        <f>SUM(EE10:EE11)</f>
        <v>960.9</v>
      </c>
      <c r="EF12" s="267">
        <f t="shared" si="14"/>
        <v>7458.6999999999989</v>
      </c>
      <c r="EH12" s="265">
        <f>SUM(EH10:EH11)</f>
        <v>1995.0000000000002</v>
      </c>
      <c r="EI12" s="266">
        <f>SUM(EI10:EI11)</f>
        <v>288.39999999999998</v>
      </c>
      <c r="EJ12" s="266">
        <f>SUM(EJ10:EJ11)</f>
        <v>363.6</v>
      </c>
      <c r="EK12" s="267">
        <f t="shared" si="15"/>
        <v>2647</v>
      </c>
      <c r="EM12" s="265">
        <f>SUM(EM10:EM11)</f>
        <v>7751</v>
      </c>
      <c r="EN12" s="266">
        <f>SUM(EN10:EN11)</f>
        <v>1030.1000000000001</v>
      </c>
      <c r="EO12" s="266">
        <f>SUM(EO10:EO11)</f>
        <v>1324.6</v>
      </c>
      <c r="EP12" s="267">
        <f t="shared" si="16"/>
        <v>10105.700000000001</v>
      </c>
      <c r="ER12" s="265">
        <f>SUM(ER10:ER11)</f>
        <v>1720</v>
      </c>
      <c r="ES12" s="266">
        <f>SUM(ES10:ES11)</f>
        <v>205.2</v>
      </c>
      <c r="ET12" s="266">
        <f>SUM(ET10:ET11)</f>
        <v>324.10000000000002</v>
      </c>
      <c r="EU12" s="267">
        <f>SUM(EU10:EU11)</f>
        <v>2249.3000000000002</v>
      </c>
      <c r="EW12" s="265">
        <f>SUM(EW10:EW11)</f>
        <v>1836.5</v>
      </c>
      <c r="EX12" s="266">
        <f>SUM(EX10:EX11)</f>
        <v>239.90000000000003</v>
      </c>
      <c r="EY12" s="266">
        <f>SUM(EY10:EY11)</f>
        <v>329.6</v>
      </c>
      <c r="EZ12" s="267">
        <f t="shared" si="17"/>
        <v>2406</v>
      </c>
      <c r="FB12" s="265">
        <f>SUM(FB10:FB11)</f>
        <v>3556.7000000000003</v>
      </c>
      <c r="FC12" s="266">
        <f>SUM(FC10:FC11)</f>
        <v>445.20000000000005</v>
      </c>
      <c r="FD12" s="266">
        <f>SUM(FD10:FD11)</f>
        <v>653.4</v>
      </c>
      <c r="FE12" s="267">
        <f t="shared" si="18"/>
        <v>4655.3</v>
      </c>
    </row>
    <row r="13" spans="1:161" s="6" customFormat="1" ht="16.149999999999999" customHeight="1" x14ac:dyDescent="0.2">
      <c r="A13" s="5"/>
      <c r="C13" s="34"/>
      <c r="D13" s="34"/>
      <c r="E13" s="34"/>
      <c r="F13" s="170"/>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68"/>
      <c r="AO13" s="166"/>
      <c r="AQ13" s="95"/>
      <c r="AR13" s="34"/>
      <c r="AS13" s="168"/>
      <c r="AT13" s="166"/>
      <c r="AV13" s="95"/>
      <c r="AW13" s="34"/>
      <c r="AX13" s="168"/>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c r="DD13" s="95"/>
      <c r="DE13" s="34"/>
      <c r="DF13" s="34"/>
      <c r="DG13" s="64"/>
      <c r="DI13" s="95"/>
      <c r="DJ13" s="34"/>
      <c r="DK13" s="34"/>
      <c r="DL13" s="64"/>
      <c r="DN13" s="95"/>
      <c r="DO13" s="34"/>
      <c r="DP13" s="34"/>
      <c r="DQ13" s="64"/>
      <c r="DS13" s="95"/>
      <c r="DT13" s="34"/>
      <c r="DU13" s="34"/>
      <c r="DV13" s="64"/>
      <c r="DX13" s="95"/>
      <c r="DY13" s="34"/>
      <c r="DZ13" s="34"/>
      <c r="EA13" s="64"/>
      <c r="EC13" s="95"/>
      <c r="ED13" s="34"/>
      <c r="EE13" s="34"/>
      <c r="EF13" s="64"/>
      <c r="EH13" s="95"/>
      <c r="EI13" s="34"/>
      <c r="EJ13" s="34"/>
      <c r="EK13" s="64"/>
      <c r="EM13" s="95"/>
      <c r="EN13" s="34"/>
      <c r="EO13" s="34"/>
      <c r="EP13" s="64"/>
      <c r="ER13" s="95"/>
      <c r="ES13" s="34"/>
      <c r="ET13" s="34"/>
      <c r="EU13" s="64"/>
      <c r="EW13" s="95"/>
      <c r="EX13" s="34"/>
      <c r="EY13" s="34"/>
      <c r="EZ13" s="64"/>
      <c r="FB13" s="95"/>
      <c r="FC13" s="34"/>
      <c r="FD13" s="34"/>
      <c r="FE13" s="64"/>
    </row>
    <row r="14" spans="1:161" s="6" customFormat="1" ht="16.149999999999999" customHeight="1" x14ac:dyDescent="0.2">
      <c r="A14" s="5" t="s">
        <v>76</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68"/>
      <c r="AO14" s="166"/>
      <c r="AQ14" s="95"/>
      <c r="AR14" s="34"/>
      <c r="AS14" s="168"/>
      <c r="AT14" s="166"/>
      <c r="AV14" s="95"/>
      <c r="AW14" s="34"/>
      <c r="AX14" s="168"/>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c r="DD14" s="95"/>
      <c r="DE14" s="34"/>
      <c r="DF14" s="34"/>
      <c r="DG14" s="64"/>
      <c r="DI14" s="95"/>
      <c r="DJ14" s="34"/>
      <c r="DK14" s="34"/>
      <c r="DL14" s="64"/>
      <c r="DN14" s="95"/>
      <c r="DO14" s="34"/>
      <c r="DP14" s="34"/>
      <c r="DQ14" s="64"/>
      <c r="DS14" s="95"/>
      <c r="DT14" s="34"/>
      <c r="DU14" s="34"/>
      <c r="DV14" s="64"/>
      <c r="DX14" s="95"/>
      <c r="DY14" s="34"/>
      <c r="DZ14" s="34"/>
      <c r="EA14" s="64"/>
      <c r="EC14" s="95"/>
      <c r="ED14" s="34"/>
      <c r="EE14" s="34"/>
      <c r="EF14" s="64"/>
      <c r="EH14" s="95"/>
      <c r="EI14" s="34"/>
      <c r="EJ14" s="34"/>
      <c r="EK14" s="64"/>
      <c r="EM14" s="95"/>
      <c r="EN14" s="34"/>
      <c r="EO14" s="34"/>
      <c r="EP14" s="64"/>
      <c r="ER14" s="95"/>
      <c r="ES14" s="34"/>
      <c r="ET14" s="34"/>
      <c r="EU14" s="64"/>
      <c r="EW14" s="95"/>
      <c r="EX14" s="34"/>
      <c r="EY14" s="34"/>
      <c r="EZ14" s="64"/>
      <c r="FB14" s="95"/>
      <c r="FC14" s="34"/>
      <c r="FD14" s="34"/>
      <c r="FE14" s="64"/>
    </row>
    <row r="15" spans="1:161" s="6" customFormat="1" ht="16.149999999999999" customHeight="1" x14ac:dyDescent="0.2">
      <c r="A15" s="5" t="s">
        <v>196</v>
      </c>
      <c r="C15" s="161">
        <v>787.60000000000014</v>
      </c>
      <c r="D15" s="161">
        <v>173.29999999999998</v>
      </c>
      <c r="E15" s="161">
        <v>211.70000000000002</v>
      </c>
      <c r="F15" s="163">
        <f>SUM(C15:E15)</f>
        <v>1172.6000000000001</v>
      </c>
      <c r="G15" s="161"/>
      <c r="H15" s="160">
        <v>868.59999999999991</v>
      </c>
      <c r="I15" s="161">
        <v>180.9</v>
      </c>
      <c r="J15" s="161">
        <v>227.5</v>
      </c>
      <c r="K15" s="163">
        <f>SUM(H15:J15)</f>
        <v>1277</v>
      </c>
      <c r="L15" s="161"/>
      <c r="M15" s="160">
        <v>921.69999999999993</v>
      </c>
      <c r="N15" s="161">
        <v>182.9</v>
      </c>
      <c r="O15" s="161">
        <v>225</v>
      </c>
      <c r="P15" s="163">
        <f>SUM(M15:O15)</f>
        <v>1329.6</v>
      </c>
      <c r="Q15" s="160"/>
      <c r="R15" s="160">
        <v>1014.4000000000001</v>
      </c>
      <c r="S15" s="161">
        <v>247.5</v>
      </c>
      <c r="T15" s="161">
        <v>255.79999999999998</v>
      </c>
      <c r="U15" s="163">
        <f>SUM(R15:T15)</f>
        <v>1517.7</v>
      </c>
      <c r="V15" s="160"/>
      <c r="W15" s="160">
        <v>3592.3999999999996</v>
      </c>
      <c r="X15" s="161">
        <v>784.59999999999991</v>
      </c>
      <c r="Y15" s="161">
        <v>920</v>
      </c>
      <c r="Z15" s="163">
        <f>SUM(W15:Y15)</f>
        <v>5297</v>
      </c>
      <c r="AA15" s="160"/>
      <c r="AB15" s="160">
        <v>866.8</v>
      </c>
      <c r="AC15" s="161">
        <v>185.39999999999998</v>
      </c>
      <c r="AD15" s="161">
        <v>232.8</v>
      </c>
      <c r="AE15" s="160">
        <f>SUM(AB15:AD15)</f>
        <v>1284.9999999999998</v>
      </c>
      <c r="AF15" s="160"/>
      <c r="AG15" s="160">
        <v>958.60000000000014</v>
      </c>
      <c r="AH15" s="161">
        <v>191.79999999999998</v>
      </c>
      <c r="AI15" s="161">
        <v>253.9</v>
      </c>
      <c r="AJ15" s="160">
        <f>SUM(AG15:AI15)</f>
        <v>1404.3000000000002</v>
      </c>
      <c r="AK15" s="160"/>
      <c r="AL15" s="160">
        <v>957.1</v>
      </c>
      <c r="AM15" s="161">
        <v>189.99999999999997</v>
      </c>
      <c r="AN15" s="167">
        <v>234.9</v>
      </c>
      <c r="AO15" s="167">
        <f>SUM(AL15:AN15)</f>
        <v>1382</v>
      </c>
      <c r="AP15" s="161"/>
      <c r="AQ15" s="160">
        <v>1089.8</v>
      </c>
      <c r="AR15" s="161">
        <v>265.7</v>
      </c>
      <c r="AS15" s="167">
        <v>255</v>
      </c>
      <c r="AT15" s="167">
        <f>SUM(AQ15:AS15)</f>
        <v>1610.5</v>
      </c>
      <c r="AU15" s="161"/>
      <c r="AV15" s="160">
        <v>3872.3</v>
      </c>
      <c r="AW15" s="161">
        <v>832.9</v>
      </c>
      <c r="AX15" s="167">
        <v>976.6</v>
      </c>
      <c r="AY15" s="163">
        <f>SUM(AV15:AX15)</f>
        <v>5681.8</v>
      </c>
      <c r="BA15" s="160">
        <v>861.20000000000016</v>
      </c>
      <c r="BB15" s="161">
        <v>192.1</v>
      </c>
      <c r="BC15" s="161">
        <v>200.20000000000002</v>
      </c>
      <c r="BD15" s="163">
        <f>SUM(BA15:BC15)</f>
        <v>1253.5000000000002</v>
      </c>
      <c r="BF15" s="160">
        <v>733.4</v>
      </c>
      <c r="BG15" s="161">
        <v>159.6</v>
      </c>
      <c r="BH15" s="161">
        <v>162.9</v>
      </c>
      <c r="BI15" s="163">
        <f t="shared" ref="BI15:BI17" si="30">SUM(BF15:BH15)</f>
        <v>1055.9000000000001</v>
      </c>
      <c r="BK15" s="160">
        <v>838.3</v>
      </c>
      <c r="BL15" s="161">
        <v>190.2</v>
      </c>
      <c r="BM15" s="161">
        <v>187.9</v>
      </c>
      <c r="BN15" s="163">
        <f>SUM(BK15:BM15)</f>
        <v>1216.4000000000001</v>
      </c>
      <c r="BP15" s="160">
        <v>990.4</v>
      </c>
      <c r="BQ15" s="161">
        <v>251</v>
      </c>
      <c r="BR15" s="161">
        <v>212.1</v>
      </c>
      <c r="BS15" s="163">
        <f>SUM(BP15:BR15)</f>
        <v>1453.5</v>
      </c>
      <c r="BU15" s="160">
        <v>3423.3</v>
      </c>
      <c r="BV15" s="161">
        <v>792.9</v>
      </c>
      <c r="BW15" s="161">
        <v>763.1</v>
      </c>
      <c r="BX15" s="163">
        <f>SUM(BU15:BW15)</f>
        <v>4979.3</v>
      </c>
      <c r="BZ15" s="160">
        <v>854.2</v>
      </c>
      <c r="CA15" s="161">
        <v>192.3</v>
      </c>
      <c r="CB15" s="161">
        <v>196.1</v>
      </c>
      <c r="CC15" s="163">
        <f>SUM(BZ15:CB15)</f>
        <v>1242.5999999999999</v>
      </c>
      <c r="CE15" s="160">
        <v>1002.3</v>
      </c>
      <c r="CF15" s="161">
        <v>199.2</v>
      </c>
      <c r="CG15" s="161">
        <v>217.4</v>
      </c>
      <c r="CH15" s="163">
        <f t="shared" ref="CH15:CH17" si="31">SUM(CE15:CG15)</f>
        <v>1418.9</v>
      </c>
      <c r="CJ15" s="160">
        <v>1856.5</v>
      </c>
      <c r="CK15" s="161">
        <v>391.5</v>
      </c>
      <c r="CL15" s="161">
        <v>413.5</v>
      </c>
      <c r="CM15" s="163">
        <f t="shared" ref="CM15:CM17" si="32">SUM(CJ15:CL15)</f>
        <v>2661.5</v>
      </c>
      <c r="CO15" s="160">
        <v>1069.4999999999998</v>
      </c>
      <c r="CP15" s="161">
        <v>204.7</v>
      </c>
      <c r="CQ15" s="161">
        <v>217.00000000000003</v>
      </c>
      <c r="CR15" s="163">
        <f t="shared" ref="CR15:CR17" si="33">SUM(CO15:CQ15)</f>
        <v>1491.1999999999998</v>
      </c>
      <c r="CT15" s="160">
        <v>2926</v>
      </c>
      <c r="CU15" s="161">
        <v>596.20000000000005</v>
      </c>
      <c r="CV15" s="161">
        <v>630.5</v>
      </c>
      <c r="CW15" s="163">
        <f t="shared" ref="CW15:CW17" si="34">SUM(CT15:CV15)</f>
        <v>4152.7</v>
      </c>
      <c r="CY15" s="160">
        <v>1355.8000000000002</v>
      </c>
      <c r="CZ15" s="161">
        <v>268.5</v>
      </c>
      <c r="DA15" s="161">
        <v>261.29999999999995</v>
      </c>
      <c r="DB15" s="163">
        <f>SUM(CY15:DA15)</f>
        <v>1885.6000000000001</v>
      </c>
      <c r="DD15" s="160">
        <v>4281.8</v>
      </c>
      <c r="DE15" s="161">
        <v>864.7</v>
      </c>
      <c r="DF15" s="161">
        <v>891.8</v>
      </c>
      <c r="DG15" s="163">
        <f>SUM(DD15:DF15)</f>
        <v>6038.3</v>
      </c>
      <c r="DI15" s="160">
        <v>1086.7</v>
      </c>
      <c r="DJ15" s="161">
        <v>200.5</v>
      </c>
      <c r="DK15" s="161">
        <v>222.8</v>
      </c>
      <c r="DL15" s="163">
        <f>SUM(DI15:DK15)</f>
        <v>1510</v>
      </c>
      <c r="DN15" s="160">
        <v>1219.7</v>
      </c>
      <c r="DO15" s="161">
        <v>213.9</v>
      </c>
      <c r="DP15" s="161">
        <v>239</v>
      </c>
      <c r="DQ15" s="163">
        <f t="shared" ref="DQ15:DQ17" si="35">SUM(DN15:DP15)</f>
        <v>1672.6000000000001</v>
      </c>
      <c r="DS15" s="160">
        <v>2306.4</v>
      </c>
      <c r="DT15" s="161">
        <v>414.4</v>
      </c>
      <c r="DU15" s="161">
        <v>461.8</v>
      </c>
      <c r="DV15" s="163">
        <f t="shared" ref="DV15:DV17" si="36">SUM(DS15:DU15)</f>
        <v>3182.6000000000004</v>
      </c>
      <c r="DX15" s="160">
        <v>1164.5999999999999</v>
      </c>
      <c r="DY15" s="161">
        <v>186.7</v>
      </c>
      <c r="DZ15" s="161">
        <v>245</v>
      </c>
      <c r="EA15" s="163">
        <f t="shared" ref="EA15:EA17" si="37">SUM(DX15:DZ15)</f>
        <v>1596.3</v>
      </c>
      <c r="EC15" s="160">
        <v>3471</v>
      </c>
      <c r="ED15" s="161">
        <v>601.1</v>
      </c>
      <c r="EE15" s="161">
        <v>706.8</v>
      </c>
      <c r="EF15" s="163">
        <f t="shared" ref="EF15:EF17" si="38">SUM(EC15:EE15)</f>
        <v>4778.8999999999996</v>
      </c>
      <c r="EH15" s="160">
        <v>1179.4000000000001</v>
      </c>
      <c r="EI15" s="161">
        <v>226.4</v>
      </c>
      <c r="EJ15" s="161">
        <v>255.5</v>
      </c>
      <c r="EK15" s="163">
        <f t="shared" ref="EK15:EK17" si="39">SUM(EH15:EJ15)</f>
        <v>1661.3000000000002</v>
      </c>
      <c r="EM15" s="160">
        <v>4650.3</v>
      </c>
      <c r="EN15" s="161">
        <v>827.6</v>
      </c>
      <c r="EO15" s="161">
        <v>962.5</v>
      </c>
      <c r="EP15" s="163">
        <f t="shared" ref="EP15:EP17" si="40">SUM(EM15:EO15)</f>
        <v>6440.4000000000005</v>
      </c>
      <c r="ER15" s="160">
        <v>1029.4000000000001</v>
      </c>
      <c r="ES15" s="161">
        <v>186.1</v>
      </c>
      <c r="ET15" s="161">
        <v>247</v>
      </c>
      <c r="EU15" s="163">
        <f>SUM(ER15:ET15)</f>
        <v>1462.5</v>
      </c>
      <c r="EW15" s="160">
        <v>1067</v>
      </c>
      <c r="EX15" s="161">
        <v>191.4</v>
      </c>
      <c r="EY15" s="161">
        <v>240.7</v>
      </c>
      <c r="EZ15" s="163">
        <f t="shared" ref="EZ15:EZ16" si="41">SUM(EW15:EY15)</f>
        <v>1499.1000000000001</v>
      </c>
      <c r="FB15" s="160">
        <v>2093.1999999999998</v>
      </c>
      <c r="FC15" s="161">
        <v>377</v>
      </c>
      <c r="FD15" s="161">
        <v>486.9</v>
      </c>
      <c r="FE15" s="163">
        <f t="shared" ref="FE15:FE16" si="42">SUM(FB15:FD15)</f>
        <v>2957.1</v>
      </c>
    </row>
    <row r="16" spans="1:161" s="6" customFormat="1" ht="16.149999999999999" customHeight="1" x14ac:dyDescent="0.2">
      <c r="A16" s="4" t="s">
        <v>197</v>
      </c>
      <c r="C16" s="34">
        <f>356.3-0.1</f>
        <v>356.2</v>
      </c>
      <c r="D16" s="34">
        <v>45.9</v>
      </c>
      <c r="E16" s="34">
        <v>119.6</v>
      </c>
      <c r="F16" s="206">
        <f>SUM(C16:E16)</f>
        <v>521.69999999999993</v>
      </c>
      <c r="H16" s="95">
        <f>383-2.4</f>
        <v>380.6</v>
      </c>
      <c r="I16" s="34">
        <v>15.1</v>
      </c>
      <c r="J16" s="34">
        <v>134.19999999999999</v>
      </c>
      <c r="K16" s="172">
        <f>SUM(H16:J16)</f>
        <v>529.90000000000009</v>
      </c>
      <c r="M16" s="95">
        <v>424.9</v>
      </c>
      <c r="N16" s="34">
        <v>15.4</v>
      </c>
      <c r="O16" s="34">
        <v>127.2</v>
      </c>
      <c r="P16" s="172">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4">
        <f>SUM(AG16:AI16)</f>
        <v>545.6</v>
      </c>
      <c r="AK16" s="94"/>
      <c r="AL16" s="95">
        <v>430.4</v>
      </c>
      <c r="AM16" s="34">
        <v>26.4</v>
      </c>
      <c r="AN16" s="171">
        <v>112.6</v>
      </c>
      <c r="AO16" s="169">
        <f>SUM(AL16:AN16)</f>
        <v>569.4</v>
      </c>
      <c r="AQ16" s="95">
        <v>547.20000000000005</v>
      </c>
      <c r="AR16" s="34">
        <v>41.6</v>
      </c>
      <c r="AS16" s="171">
        <v>116.1</v>
      </c>
      <c r="AT16" s="166">
        <f>SUM(AQ16:AS16)</f>
        <v>704.90000000000009</v>
      </c>
      <c r="AV16" s="95">
        <v>1799.9</v>
      </c>
      <c r="AW16" s="34">
        <v>109.7</v>
      </c>
      <c r="AX16" s="171">
        <v>441.3</v>
      </c>
      <c r="AY16" s="172">
        <f>SUM(AV16:AX16)</f>
        <v>2350.9</v>
      </c>
      <c r="BA16" s="95">
        <v>469.6</v>
      </c>
      <c r="BB16" s="34">
        <v>22.5</v>
      </c>
      <c r="BC16" s="34">
        <v>82.9</v>
      </c>
      <c r="BD16" s="64">
        <f>SUM(BA16:BC16)</f>
        <v>575</v>
      </c>
      <c r="BF16" s="95">
        <v>462.6</v>
      </c>
      <c r="BG16" s="34">
        <v>20.2</v>
      </c>
      <c r="BH16" s="34">
        <v>91.1</v>
      </c>
      <c r="BI16" s="64">
        <f t="shared" si="30"/>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31"/>
        <v>618.6</v>
      </c>
      <c r="CJ16" s="95">
        <v>1015.7</v>
      </c>
      <c r="CK16" s="34">
        <v>65.400000000000006</v>
      </c>
      <c r="CL16" s="34">
        <v>123.7</v>
      </c>
      <c r="CM16" s="64">
        <f t="shared" si="32"/>
        <v>1204.8000000000002</v>
      </c>
      <c r="CO16" s="95">
        <v>517.20000000000005</v>
      </c>
      <c r="CP16" s="34">
        <v>37.1</v>
      </c>
      <c r="CQ16" s="34">
        <v>74.400000000000006</v>
      </c>
      <c r="CR16" s="64">
        <f t="shared" si="33"/>
        <v>628.70000000000005</v>
      </c>
      <c r="CT16" s="95">
        <v>1532.9</v>
      </c>
      <c r="CU16" s="34">
        <v>102.5</v>
      </c>
      <c r="CV16" s="34">
        <v>198.1</v>
      </c>
      <c r="CW16" s="64">
        <f t="shared" si="34"/>
        <v>1833.5</v>
      </c>
      <c r="CY16" s="95">
        <v>563.09999999999991</v>
      </c>
      <c r="CZ16" s="34">
        <v>34.099999999999994</v>
      </c>
      <c r="DA16" s="34">
        <v>66.899999999999977</v>
      </c>
      <c r="DB16" s="64">
        <f>SUM(CY16:DA16)</f>
        <v>664.09999999999991</v>
      </c>
      <c r="DD16" s="95">
        <v>2096</v>
      </c>
      <c r="DE16" s="34">
        <v>136.6</v>
      </c>
      <c r="DF16" s="34">
        <v>265</v>
      </c>
      <c r="DG16" s="64">
        <f>SUM(DD16:DF16)</f>
        <v>2497.6</v>
      </c>
      <c r="DI16" s="95">
        <v>537.4</v>
      </c>
      <c r="DJ16" s="34">
        <v>22.3</v>
      </c>
      <c r="DK16" s="34">
        <v>66.5</v>
      </c>
      <c r="DL16" s="64">
        <f>SUM(DI16:DK16)</f>
        <v>626.19999999999993</v>
      </c>
      <c r="DN16" s="95">
        <v>598.1</v>
      </c>
      <c r="DO16" s="34">
        <v>23.3</v>
      </c>
      <c r="DP16" s="34">
        <v>74.8</v>
      </c>
      <c r="DQ16" s="64">
        <f t="shared" si="35"/>
        <v>696.19999999999993</v>
      </c>
      <c r="DS16" s="95">
        <v>1135.5</v>
      </c>
      <c r="DT16" s="34">
        <v>45.6</v>
      </c>
      <c r="DU16" s="34">
        <v>141.30000000000001</v>
      </c>
      <c r="DV16" s="64">
        <f t="shared" si="36"/>
        <v>1322.3999999999999</v>
      </c>
      <c r="DX16" s="95">
        <v>645.9</v>
      </c>
      <c r="DY16" s="34">
        <v>23.7</v>
      </c>
      <c r="DZ16" s="34">
        <v>68.599999999999994</v>
      </c>
      <c r="EA16" s="64">
        <f t="shared" si="37"/>
        <v>738.2</v>
      </c>
      <c r="EC16" s="95">
        <v>1781.4</v>
      </c>
      <c r="ED16" s="34">
        <v>69.3</v>
      </c>
      <c r="EE16" s="34">
        <v>209.9</v>
      </c>
      <c r="EF16" s="64">
        <f t="shared" si="38"/>
        <v>2060.6</v>
      </c>
      <c r="EH16" s="95">
        <v>680.7</v>
      </c>
      <c r="EI16" s="34">
        <v>33.5</v>
      </c>
      <c r="EJ16" s="34">
        <v>82.8</v>
      </c>
      <c r="EK16" s="64">
        <f t="shared" si="39"/>
        <v>797</v>
      </c>
      <c r="EM16" s="95">
        <v>2462.1</v>
      </c>
      <c r="EN16" s="34">
        <v>102.7</v>
      </c>
      <c r="EO16" s="34">
        <v>292.8</v>
      </c>
      <c r="EP16" s="64">
        <f t="shared" si="40"/>
        <v>2857.6</v>
      </c>
      <c r="ER16" s="95">
        <v>644.4</v>
      </c>
      <c r="ES16" s="34">
        <v>22.3</v>
      </c>
      <c r="ET16" s="34">
        <v>78.599999999999994</v>
      </c>
      <c r="EU16" s="64">
        <f>SUM(ER16:ET16)</f>
        <v>745.3</v>
      </c>
      <c r="EW16" s="95">
        <v>660.4</v>
      </c>
      <c r="EX16" s="34">
        <v>31.8</v>
      </c>
      <c r="EY16" s="34">
        <v>80.900000000000006</v>
      </c>
      <c r="EZ16" s="64">
        <f t="shared" si="41"/>
        <v>773.09999999999991</v>
      </c>
      <c r="FB16" s="95">
        <v>1304.5999999999999</v>
      </c>
      <c r="FC16" s="34">
        <v>54.2</v>
      </c>
      <c r="FD16" s="34">
        <v>159.6</v>
      </c>
      <c r="FE16" s="64">
        <f t="shared" si="42"/>
        <v>1518.3999999999999</v>
      </c>
    </row>
    <row r="17" spans="1:161" s="271" customFormat="1" ht="16.149999999999999" customHeight="1" x14ac:dyDescent="0.25">
      <c r="A17" s="272" t="s">
        <v>198</v>
      </c>
      <c r="C17" s="273">
        <f>SUM(C15:C16)</f>
        <v>1143.8000000000002</v>
      </c>
      <c r="D17" s="273">
        <f>SUM(D15:D16)</f>
        <v>219.2</v>
      </c>
      <c r="E17" s="273">
        <f>SUM(E15:E16)</f>
        <v>331.3</v>
      </c>
      <c r="F17" s="274">
        <f>SUM(F15:F16)</f>
        <v>1694.3000000000002</v>
      </c>
      <c r="G17" s="275"/>
      <c r="H17" s="276">
        <f>SUM(H15:H16)</f>
        <v>1249.1999999999998</v>
      </c>
      <c r="I17" s="273">
        <f>SUM(I15:I16)</f>
        <v>196</v>
      </c>
      <c r="J17" s="273">
        <f>SUM(J15:J16)</f>
        <v>361.7</v>
      </c>
      <c r="K17" s="274">
        <f>SUM(K15:K16)</f>
        <v>1806.9</v>
      </c>
      <c r="L17" s="275"/>
      <c r="M17" s="276">
        <f>SUM(M15:M16)</f>
        <v>1346.6</v>
      </c>
      <c r="N17" s="273">
        <f>SUM(N15:N16)</f>
        <v>198.3</v>
      </c>
      <c r="O17" s="273">
        <f>SUM(O15:O16)</f>
        <v>352.2</v>
      </c>
      <c r="P17" s="274">
        <f>SUM(P15:P16)</f>
        <v>1897.1</v>
      </c>
      <c r="Q17" s="277"/>
      <c r="R17" s="276">
        <f>SUM(R15:R16)</f>
        <v>1534.7</v>
      </c>
      <c r="S17" s="273">
        <f>SUM(S15:S16)</f>
        <v>283</v>
      </c>
      <c r="T17" s="273">
        <f>SUM(T15:T16)</f>
        <v>350.2</v>
      </c>
      <c r="U17" s="274">
        <f>SUM(U15:U16)</f>
        <v>2167.9</v>
      </c>
      <c r="V17" s="277"/>
      <c r="W17" s="276">
        <f>SUM(W15:W16)</f>
        <v>5274.4</v>
      </c>
      <c r="X17" s="273">
        <f>SUM(X15:X16)</f>
        <v>896.49999999999989</v>
      </c>
      <c r="Y17" s="273">
        <f>SUM(Y15:Y16)</f>
        <v>1395.4</v>
      </c>
      <c r="Z17" s="274">
        <f>SUM(Z15:Z16)</f>
        <v>7566.3</v>
      </c>
      <c r="AA17" s="277"/>
      <c r="AB17" s="276">
        <f>SUM(AB15:AB16)</f>
        <v>1277.3</v>
      </c>
      <c r="AC17" s="273">
        <f>SUM(AC15:AC16)</f>
        <v>204.2</v>
      </c>
      <c r="AD17" s="273">
        <f>SUM(AD15:AD16)</f>
        <v>334.5</v>
      </c>
      <c r="AE17" s="276">
        <f>SUM(AE15:AE16)</f>
        <v>1657.8999999999999</v>
      </c>
      <c r="AF17" s="277"/>
      <c r="AG17" s="276">
        <f>SUM(AG15:AG16)</f>
        <v>1370.4</v>
      </c>
      <c r="AH17" s="273">
        <f>SUM(AH15:AH16)</f>
        <v>214.7</v>
      </c>
      <c r="AI17" s="273">
        <f>SUM(AI15:AI16)</f>
        <v>364.8</v>
      </c>
      <c r="AJ17" s="274">
        <f>SUM(AJ15:AJ16)</f>
        <v>1949.9</v>
      </c>
      <c r="AK17" s="278"/>
      <c r="AL17" s="276">
        <f>SUM(AL15:AL16)</f>
        <v>1387.5</v>
      </c>
      <c r="AM17" s="273">
        <f>SUM(AM15:AM16)</f>
        <v>216.39999999999998</v>
      </c>
      <c r="AN17" s="273">
        <f>SUM(AN15:AN16)</f>
        <v>347.5</v>
      </c>
      <c r="AO17" s="274">
        <f>SUM(AO15:AO16)</f>
        <v>1951.4</v>
      </c>
      <c r="AP17" s="275"/>
      <c r="AQ17" s="276">
        <f>SUM(AQ15:AQ16)</f>
        <v>1637</v>
      </c>
      <c r="AR17" s="273">
        <f>SUM(AR15:AR16)</f>
        <v>307.3</v>
      </c>
      <c r="AS17" s="273">
        <f>SUM(AS15:AS16)</f>
        <v>371.1</v>
      </c>
      <c r="AT17" s="274">
        <f>SUM(AT15:AT16)</f>
        <v>2315.4</v>
      </c>
      <c r="AU17" s="275"/>
      <c r="AV17" s="276">
        <f>SUM(AV15:AV16)</f>
        <v>5672.2000000000007</v>
      </c>
      <c r="AW17" s="273">
        <f>SUM(AW15:AW16)</f>
        <v>942.6</v>
      </c>
      <c r="AX17" s="273">
        <f>SUM(AX15:AX16)</f>
        <v>1417.9</v>
      </c>
      <c r="AY17" s="274">
        <f>SUM(AY15:AY16)</f>
        <v>8032.7000000000007</v>
      </c>
      <c r="BA17" s="276">
        <f>SUM(BA15:BA16)</f>
        <v>1330.8000000000002</v>
      </c>
      <c r="BB17" s="273">
        <f>SUM(BB15:BB16)</f>
        <v>214.6</v>
      </c>
      <c r="BC17" s="273">
        <f>SUM(BC15:BC16)</f>
        <v>283.10000000000002</v>
      </c>
      <c r="BD17" s="274">
        <f>SUM(BD15:BD16)</f>
        <v>1828.5000000000002</v>
      </c>
      <c r="BF17" s="276">
        <f>SUM(BF15:BF16)</f>
        <v>1196</v>
      </c>
      <c r="BG17" s="273">
        <f>SUM(BG15:BG16)</f>
        <v>179.79999999999998</v>
      </c>
      <c r="BH17" s="273">
        <f>SUM(BH15:BH16)</f>
        <v>254</v>
      </c>
      <c r="BI17" s="274">
        <f t="shared" si="30"/>
        <v>1629.8</v>
      </c>
      <c r="BK17" s="276">
        <f>SUM(BK15:BK16)</f>
        <v>1335.6999999999998</v>
      </c>
      <c r="BL17" s="273">
        <f>SUM(BL15:BL16)</f>
        <v>213.1</v>
      </c>
      <c r="BM17" s="273">
        <f>SUM(BM15:BM16)</f>
        <v>270.3</v>
      </c>
      <c r="BN17" s="274">
        <f>SUM(BK17:BM17)</f>
        <v>1819.0999999999997</v>
      </c>
      <c r="BP17" s="276">
        <f>SUM(BP15:BP16)</f>
        <v>1521</v>
      </c>
      <c r="BQ17" s="273">
        <f>SUM(BQ15:BQ16)</f>
        <v>286.60000000000002</v>
      </c>
      <c r="BR17" s="273">
        <f>SUM(BR15:BR16)</f>
        <v>272.2</v>
      </c>
      <c r="BS17" s="274">
        <f>SUM(BP17:BR17)</f>
        <v>2079.7999999999997</v>
      </c>
      <c r="BU17" s="276">
        <f>SUM(BU15:BU16)</f>
        <v>5383.5</v>
      </c>
      <c r="BV17" s="273">
        <f>SUM(BV15:BV16)</f>
        <v>894.1</v>
      </c>
      <c r="BW17" s="273">
        <f>SUM(BW15:BW16)</f>
        <v>1079.5999999999999</v>
      </c>
      <c r="BX17" s="274">
        <f>SUM(BU17:BW17)</f>
        <v>7357.2000000000007</v>
      </c>
      <c r="BZ17" s="276">
        <f>SUM(BZ15:BZ16)</f>
        <v>1347.9</v>
      </c>
      <c r="CA17" s="273">
        <f>SUM(CA15:CA16)</f>
        <v>223.10000000000002</v>
      </c>
      <c r="CB17" s="273">
        <f>SUM(CB15:CB16)</f>
        <v>257.8</v>
      </c>
      <c r="CC17" s="274">
        <f>SUM(CC15:CC16)</f>
        <v>1828.8</v>
      </c>
      <c r="CD17" s="279"/>
      <c r="CE17" s="276">
        <f>SUM(CE15:CE16)</f>
        <v>1524.3</v>
      </c>
      <c r="CF17" s="273">
        <f>SUM(CF15:CF16)</f>
        <v>233.79999999999998</v>
      </c>
      <c r="CG17" s="273">
        <f>SUM(CG15:CG16)</f>
        <v>279.39999999999998</v>
      </c>
      <c r="CH17" s="274">
        <f t="shared" si="31"/>
        <v>2037.5</v>
      </c>
      <c r="CJ17" s="276">
        <f>SUM(CJ15:CJ16)</f>
        <v>2872.2</v>
      </c>
      <c r="CK17" s="273">
        <f>SUM(CK15:CK16)</f>
        <v>456.9</v>
      </c>
      <c r="CL17" s="273">
        <f>SUM(CL15:CL16)</f>
        <v>537.20000000000005</v>
      </c>
      <c r="CM17" s="274">
        <f t="shared" si="32"/>
        <v>3866.3</v>
      </c>
      <c r="CO17" s="276">
        <f>SUM(CO15:CO16)</f>
        <v>1586.6999999999998</v>
      </c>
      <c r="CP17" s="273">
        <f>SUM(CP15:CP16)</f>
        <v>241.79999999999998</v>
      </c>
      <c r="CQ17" s="273">
        <f>SUM(CQ15:CQ16)</f>
        <v>291.40000000000003</v>
      </c>
      <c r="CR17" s="274">
        <f t="shared" si="33"/>
        <v>2119.8999999999996</v>
      </c>
      <c r="CT17" s="276">
        <f>SUM(CT15:CT16)</f>
        <v>4458.8999999999996</v>
      </c>
      <c r="CU17" s="273">
        <f>SUM(CU15:CU16)</f>
        <v>698.7</v>
      </c>
      <c r="CV17" s="273">
        <f>SUM(CV15:CV16)</f>
        <v>828.6</v>
      </c>
      <c r="CW17" s="274">
        <f t="shared" si="34"/>
        <v>5986.2</v>
      </c>
      <c r="CY17" s="276">
        <f>SUM(CY15:CY16)</f>
        <v>1918.9</v>
      </c>
      <c r="CZ17" s="273">
        <f>SUM(CZ15:CZ16)</f>
        <v>302.60000000000002</v>
      </c>
      <c r="DA17" s="273">
        <f>SUM(DA15:DA16)</f>
        <v>328.19999999999993</v>
      </c>
      <c r="DB17" s="274">
        <f>SUM(CY17:DA17)</f>
        <v>2549.6999999999998</v>
      </c>
      <c r="DC17" s="279"/>
      <c r="DD17" s="276">
        <f>SUM(DD15:DD16)</f>
        <v>6377.8</v>
      </c>
      <c r="DE17" s="273">
        <f>SUM(DE15:DE16)</f>
        <v>1001.3000000000001</v>
      </c>
      <c r="DF17" s="273">
        <f>SUM(DF15:DF16)</f>
        <v>1156.8</v>
      </c>
      <c r="DG17" s="274">
        <f>SUM(DD17:DF17)</f>
        <v>8535.9</v>
      </c>
      <c r="DH17" s="279"/>
      <c r="DI17" s="276">
        <f>SUM(DI15:DI16)</f>
        <v>1624.1</v>
      </c>
      <c r="DJ17" s="273">
        <f>SUM(DJ15:DJ16)</f>
        <v>222.8</v>
      </c>
      <c r="DK17" s="273">
        <f>SUM(DK15:DK16)</f>
        <v>289.3</v>
      </c>
      <c r="DL17" s="274">
        <f>SUM(DL15:DL16)</f>
        <v>2136.1999999999998</v>
      </c>
      <c r="DM17" s="279"/>
      <c r="DN17" s="276">
        <f>SUM(DN15:DN16)</f>
        <v>1817.8000000000002</v>
      </c>
      <c r="DO17" s="273">
        <f>SUM(DO15:DO16)</f>
        <v>237.20000000000002</v>
      </c>
      <c r="DP17" s="273">
        <f>SUM(DP15:DP16)</f>
        <v>313.8</v>
      </c>
      <c r="DQ17" s="274">
        <f t="shared" si="35"/>
        <v>2368.8000000000002</v>
      </c>
      <c r="DR17" s="279"/>
      <c r="DS17" s="276">
        <f>SUM(DS15:DS16)</f>
        <v>3441.9</v>
      </c>
      <c r="DT17" s="273">
        <f>SUM(DT15:DT16)</f>
        <v>460</v>
      </c>
      <c r="DU17" s="273">
        <f>SUM(DU15:DU16)</f>
        <v>603.1</v>
      </c>
      <c r="DV17" s="274">
        <f t="shared" si="36"/>
        <v>4505</v>
      </c>
      <c r="DW17" s="279"/>
      <c r="DX17" s="276">
        <f>SUM(DX15:DX16)</f>
        <v>1810.5</v>
      </c>
      <c r="DY17" s="273">
        <f>SUM(DY15:DY16)</f>
        <v>210.39999999999998</v>
      </c>
      <c r="DZ17" s="273">
        <f>SUM(DZ15:DZ16)</f>
        <v>313.60000000000002</v>
      </c>
      <c r="EA17" s="274">
        <f t="shared" si="37"/>
        <v>2334.5</v>
      </c>
      <c r="EB17" s="279"/>
      <c r="EC17" s="276">
        <f>SUM(EC15:EC16)</f>
        <v>5252.4</v>
      </c>
      <c r="ED17" s="273">
        <f>SUM(ED15:ED16)</f>
        <v>670.4</v>
      </c>
      <c r="EE17" s="273">
        <f>SUM(EE15:EE16)</f>
        <v>916.69999999999993</v>
      </c>
      <c r="EF17" s="274">
        <f t="shared" si="38"/>
        <v>6839.4999999999991</v>
      </c>
      <c r="EG17" s="279"/>
      <c r="EH17" s="276">
        <f>SUM(EH15:EH16)</f>
        <v>1860.1000000000001</v>
      </c>
      <c r="EI17" s="273">
        <f>SUM(EI15:EI16)</f>
        <v>259.89999999999998</v>
      </c>
      <c r="EJ17" s="273">
        <f>SUM(EJ15:EJ16)</f>
        <v>338.3</v>
      </c>
      <c r="EK17" s="274">
        <f t="shared" si="39"/>
        <v>2458.3000000000002</v>
      </c>
      <c r="EL17" s="279"/>
      <c r="EM17" s="276">
        <f>SUM(EM15:EM16)</f>
        <v>7112.4</v>
      </c>
      <c r="EN17" s="273">
        <f>SUM(EN15:EN16)</f>
        <v>930.30000000000007</v>
      </c>
      <c r="EO17" s="273">
        <f>SUM(EO15:EO16)</f>
        <v>1255.3</v>
      </c>
      <c r="EP17" s="274">
        <f t="shared" si="40"/>
        <v>9298</v>
      </c>
      <c r="EQ17" s="279"/>
      <c r="ER17" s="276">
        <f>SUM(ER15:ER16)</f>
        <v>1673.8000000000002</v>
      </c>
      <c r="ES17" s="273">
        <f>SUM(ES15:ES16)</f>
        <v>208.4</v>
      </c>
      <c r="ET17" s="273">
        <f>SUM(ET15:ET16)</f>
        <v>325.60000000000002</v>
      </c>
      <c r="EU17" s="274">
        <f>SUM(EU15:EU16)</f>
        <v>2207.8000000000002</v>
      </c>
      <c r="EV17" s="279"/>
      <c r="EW17" s="276">
        <f>SUM(EW15:EW16)</f>
        <v>1727.4</v>
      </c>
      <c r="EX17" s="273">
        <f>SUM(EX15:EX16)</f>
        <v>223.20000000000002</v>
      </c>
      <c r="EY17" s="273">
        <f>SUM(EY15:EY16)</f>
        <v>321.60000000000002</v>
      </c>
      <c r="EZ17" s="274">
        <f t="shared" ref="EZ17" si="43">SUM(EW17:EY17)</f>
        <v>2272.2000000000003</v>
      </c>
      <c r="FA17" s="279"/>
      <c r="FB17" s="276">
        <f>SUM(FB15:FB16)</f>
        <v>3397.7999999999997</v>
      </c>
      <c r="FC17" s="273">
        <f>SUM(FC15:FC16)</f>
        <v>431.2</v>
      </c>
      <c r="FD17" s="273">
        <f>SUM(FD15:FD16)</f>
        <v>646.5</v>
      </c>
      <c r="FE17" s="274">
        <f t="shared" ref="FE17" si="44">SUM(FB17:FD17)</f>
        <v>4475.5</v>
      </c>
    </row>
    <row r="18" spans="1:161" s="6" customFormat="1" ht="16.149999999999999" customHeight="1" x14ac:dyDescent="0.2">
      <c r="A18" s="4"/>
      <c r="C18" s="34"/>
      <c r="D18" s="34"/>
      <c r="E18" s="34"/>
      <c r="F18" s="7"/>
      <c r="G18" s="94"/>
      <c r="H18" s="157"/>
      <c r="I18" s="34"/>
      <c r="J18" s="34"/>
      <c r="K18" s="7"/>
      <c r="L18" s="94"/>
      <c r="M18" s="157"/>
      <c r="N18" s="34"/>
      <c r="O18" s="34"/>
      <c r="P18" s="7"/>
      <c r="Q18" s="94"/>
      <c r="R18" s="95"/>
      <c r="S18" s="34"/>
      <c r="T18" s="34"/>
      <c r="U18" s="7"/>
      <c r="V18" s="94"/>
      <c r="W18" s="95"/>
      <c r="X18" s="34"/>
      <c r="Y18" s="34"/>
      <c r="Z18" s="64"/>
      <c r="AA18" s="94"/>
      <c r="AB18" s="95"/>
      <c r="AC18" s="34"/>
      <c r="AD18" s="34"/>
      <c r="AE18" s="7"/>
      <c r="AF18" s="94"/>
      <c r="AG18" s="95"/>
      <c r="AH18" s="34"/>
      <c r="AI18" s="34"/>
      <c r="AJ18" s="7"/>
      <c r="AK18" s="94"/>
      <c r="AL18" s="95"/>
      <c r="AM18" s="34"/>
      <c r="AN18" s="34"/>
      <c r="AO18" s="165"/>
      <c r="AQ18" s="157"/>
      <c r="AR18" s="34"/>
      <c r="AS18" s="34"/>
      <c r="AT18" s="165"/>
      <c r="AV18" s="157"/>
      <c r="AW18" s="34"/>
      <c r="AX18" s="34"/>
      <c r="AY18" s="166"/>
      <c r="BA18" s="95"/>
      <c r="BB18" s="34"/>
      <c r="BC18" s="34"/>
      <c r="BD18" s="166"/>
      <c r="BF18" s="95"/>
      <c r="BG18" s="34"/>
      <c r="BH18" s="34"/>
      <c r="BI18" s="166"/>
      <c r="BK18" s="95"/>
      <c r="BL18" s="34"/>
      <c r="BM18" s="34"/>
      <c r="BN18" s="166"/>
      <c r="BP18" s="95"/>
      <c r="BQ18" s="34"/>
      <c r="BR18" s="34"/>
      <c r="BS18" s="166"/>
      <c r="BU18" s="95"/>
      <c r="BV18" s="34"/>
      <c r="BW18" s="34"/>
      <c r="BX18" s="166"/>
      <c r="BZ18" s="95"/>
      <c r="CA18" s="34"/>
      <c r="CB18" s="34"/>
      <c r="CC18" s="166"/>
      <c r="CE18" s="95"/>
      <c r="CF18" s="34"/>
      <c r="CG18" s="34"/>
      <c r="CH18" s="166"/>
      <c r="CJ18" s="95"/>
      <c r="CK18" s="34"/>
      <c r="CL18" s="34"/>
      <c r="CM18" s="166"/>
      <c r="CO18" s="95"/>
      <c r="CP18" s="34"/>
      <c r="CQ18" s="34"/>
      <c r="CR18" s="166"/>
      <c r="CT18" s="95"/>
      <c r="CU18" s="34"/>
      <c r="CV18" s="34"/>
      <c r="CW18" s="166"/>
      <c r="CY18" s="95"/>
      <c r="CZ18" s="34"/>
      <c r="DA18" s="34"/>
      <c r="DB18" s="166"/>
      <c r="DD18" s="95"/>
      <c r="DE18" s="34"/>
      <c r="DF18" s="34"/>
      <c r="DG18" s="166"/>
      <c r="DI18" s="95"/>
      <c r="DJ18" s="34"/>
      <c r="DK18" s="34"/>
      <c r="DL18" s="166"/>
      <c r="DN18" s="95"/>
      <c r="DO18" s="34"/>
      <c r="DP18" s="34"/>
      <c r="DQ18" s="166"/>
      <c r="DS18" s="95"/>
      <c r="DT18" s="34"/>
      <c r="DU18" s="34"/>
      <c r="DV18" s="166"/>
      <c r="DX18" s="95"/>
      <c r="DY18" s="34"/>
      <c r="DZ18" s="34"/>
      <c r="EA18" s="166"/>
      <c r="EC18" s="95"/>
      <c r="ED18" s="34"/>
      <c r="EE18" s="34"/>
      <c r="EF18" s="166"/>
      <c r="EH18" s="95"/>
      <c r="EI18" s="34"/>
      <c r="EJ18" s="34"/>
      <c r="EK18" s="166"/>
      <c r="EM18" s="95"/>
      <c r="EN18" s="34"/>
      <c r="EO18" s="34"/>
      <c r="EP18" s="166"/>
      <c r="ER18" s="95"/>
      <c r="ES18" s="34"/>
      <c r="ET18" s="34"/>
      <c r="EU18" s="166"/>
      <c r="EW18" s="95"/>
      <c r="EX18" s="34"/>
      <c r="EY18" s="34"/>
      <c r="EZ18" s="166"/>
      <c r="FB18" s="95"/>
      <c r="FC18" s="34"/>
      <c r="FD18" s="34"/>
      <c r="FE18" s="166"/>
    </row>
    <row r="19" spans="1:161" s="325" customFormat="1" ht="16.149999999999999" customHeight="1" x14ac:dyDescent="0.2">
      <c r="A19" s="74" t="s">
        <v>87</v>
      </c>
      <c r="B19" s="74"/>
      <c r="C19" s="74"/>
      <c r="D19" s="74"/>
      <c r="E19" s="74"/>
      <c r="F19" s="74"/>
      <c r="G19" s="74"/>
      <c r="H19" s="93"/>
      <c r="I19" s="74"/>
      <c r="J19" s="74"/>
      <c r="K19" s="74"/>
      <c r="L19" s="74"/>
      <c r="M19" s="93"/>
      <c r="N19" s="74"/>
      <c r="O19" s="74"/>
      <c r="P19" s="74"/>
      <c r="Q19" s="74"/>
      <c r="R19" s="93"/>
      <c r="S19" s="74"/>
      <c r="T19" s="74"/>
      <c r="U19" s="74"/>
      <c r="V19" s="93"/>
      <c r="W19" s="93"/>
      <c r="X19" s="74"/>
      <c r="Y19" s="74"/>
      <c r="Z19" s="81"/>
      <c r="AA19" s="93"/>
      <c r="AB19" s="93"/>
      <c r="AC19" s="74"/>
      <c r="AD19" s="74"/>
      <c r="AE19" s="74"/>
      <c r="AF19" s="74"/>
      <c r="AG19" s="93"/>
      <c r="AH19" s="74"/>
      <c r="AI19" s="74"/>
      <c r="AJ19" s="74"/>
      <c r="AK19" s="74"/>
      <c r="AL19" s="93"/>
      <c r="AM19" s="74"/>
      <c r="AN19" s="74"/>
      <c r="AO19" s="324"/>
      <c r="AP19" s="74"/>
      <c r="AQ19" s="93"/>
      <c r="AR19" s="74"/>
      <c r="AS19" s="74"/>
      <c r="AT19" s="324"/>
      <c r="AU19" s="74"/>
      <c r="AV19" s="93"/>
      <c r="AW19" s="74"/>
      <c r="AX19" s="74"/>
      <c r="AY19" s="324"/>
      <c r="AZ19" s="74"/>
      <c r="BA19" s="93"/>
      <c r="BB19" s="74"/>
      <c r="BC19" s="74"/>
      <c r="BD19" s="324"/>
      <c r="BE19" s="74"/>
      <c r="BF19" s="93"/>
      <c r="BG19" s="74"/>
      <c r="BH19" s="74"/>
      <c r="BI19" s="324"/>
      <c r="BJ19" s="74"/>
      <c r="BK19" s="93"/>
      <c r="BL19" s="74"/>
      <c r="BM19" s="74"/>
      <c r="BN19" s="324"/>
      <c r="BO19" s="74"/>
      <c r="BP19" s="93"/>
      <c r="BQ19" s="74"/>
      <c r="BR19" s="74"/>
      <c r="BS19" s="324"/>
      <c r="BT19" s="74"/>
      <c r="BU19" s="93"/>
      <c r="BV19" s="74"/>
      <c r="BW19" s="74"/>
      <c r="BX19" s="324"/>
      <c r="BY19" s="74"/>
      <c r="BZ19" s="93"/>
      <c r="CA19" s="74"/>
      <c r="CB19" s="74"/>
      <c r="CC19" s="324"/>
      <c r="CD19" s="74"/>
      <c r="CE19" s="93"/>
      <c r="CF19" s="74"/>
      <c r="CG19" s="74"/>
      <c r="CH19" s="324"/>
      <c r="CI19" s="74"/>
      <c r="CJ19" s="93"/>
      <c r="CK19" s="74"/>
      <c r="CL19" s="74"/>
      <c r="CM19" s="324"/>
      <c r="CN19" s="74"/>
      <c r="CO19" s="93"/>
      <c r="CP19" s="74"/>
      <c r="CQ19" s="74"/>
      <c r="CR19" s="324"/>
      <c r="CS19" s="74"/>
      <c r="CT19" s="93"/>
      <c r="CU19" s="74"/>
      <c r="CV19" s="74"/>
      <c r="CW19" s="324"/>
      <c r="CX19" s="74"/>
      <c r="CY19" s="93">
        <v>110.5</v>
      </c>
      <c r="CZ19" s="74">
        <v>8.6999999999999993</v>
      </c>
      <c r="DA19" s="324">
        <v>26.6</v>
      </c>
      <c r="DB19" s="324">
        <f>SUM(CY19:DA19)</f>
        <v>145.80000000000001</v>
      </c>
      <c r="DC19" s="74"/>
      <c r="DD19" s="93">
        <v>185.9</v>
      </c>
      <c r="DE19" s="74">
        <v>2.8</v>
      </c>
      <c r="DF19" s="324">
        <v>61.3</v>
      </c>
      <c r="DG19" s="324">
        <f>SUM(DD19:DF19)</f>
        <v>250</v>
      </c>
      <c r="DH19" s="74"/>
      <c r="DI19" s="93">
        <v>57.1</v>
      </c>
      <c r="DJ19" s="74">
        <v>-20.3</v>
      </c>
      <c r="DK19" s="324">
        <v>8.6999999999999993</v>
      </c>
      <c r="DL19" s="324">
        <f>SUM(DI19:DK19)</f>
        <v>45.5</v>
      </c>
      <c r="DM19" s="74"/>
      <c r="DN19" s="93">
        <v>75.2</v>
      </c>
      <c r="DO19" s="74">
        <v>20.399999999999999</v>
      </c>
      <c r="DP19" s="324">
        <v>1.6</v>
      </c>
      <c r="DQ19" s="324">
        <f>SUM(DN19:DP19)</f>
        <v>97.199999999999989</v>
      </c>
      <c r="DR19" s="74"/>
      <c r="DS19" s="93">
        <v>132.4</v>
      </c>
      <c r="DT19" s="74">
        <v>9.9999999999997868E-2</v>
      </c>
      <c r="DU19" s="324">
        <v>10.199999999999999</v>
      </c>
      <c r="DV19" s="324">
        <f>SUM(DS19:DU19)</f>
        <v>142.69999999999999</v>
      </c>
      <c r="DW19" s="74"/>
      <c r="DX19" s="93">
        <v>24.4</v>
      </c>
      <c r="DY19" s="74">
        <v>5.2</v>
      </c>
      <c r="DZ19" s="324">
        <v>-5.7</v>
      </c>
      <c r="EA19" s="324">
        <f>SUM(DX19:DZ19)</f>
        <v>23.9</v>
      </c>
      <c r="EB19" s="74"/>
      <c r="EC19" s="93">
        <v>156.80000000000001</v>
      </c>
      <c r="ED19" s="74">
        <v>5.299999999999998</v>
      </c>
      <c r="EE19" s="324">
        <v>4.4999999999999991</v>
      </c>
      <c r="EF19" s="324">
        <f>SUM(EC19:EE19)</f>
        <v>166.60000000000002</v>
      </c>
      <c r="EG19" s="74"/>
      <c r="EH19" s="93">
        <v>45.7</v>
      </c>
      <c r="EI19" s="74">
        <v>-30</v>
      </c>
      <c r="EJ19" s="324">
        <v>14.1</v>
      </c>
      <c r="EK19" s="324">
        <f>SUM(EH19:EJ19)</f>
        <v>29.800000000000004</v>
      </c>
      <c r="EL19" s="74"/>
      <c r="EM19" s="93">
        <v>202.6</v>
      </c>
      <c r="EN19" s="74">
        <v>-24.7</v>
      </c>
      <c r="EO19" s="324">
        <v>18.5</v>
      </c>
      <c r="EP19" s="324">
        <f>SUM(EM19:EO19)</f>
        <v>196.4</v>
      </c>
      <c r="EQ19" s="74"/>
      <c r="ER19" s="93">
        <v>-40.5</v>
      </c>
      <c r="ES19" s="74">
        <v>-24.3</v>
      </c>
      <c r="ET19" s="324">
        <v>-11.6</v>
      </c>
      <c r="EU19" s="324">
        <f>SUM(ER19:ET19)</f>
        <v>-76.399999999999991</v>
      </c>
      <c r="EV19" s="74"/>
      <c r="EW19" s="93">
        <v>9.6</v>
      </c>
      <c r="EX19" s="74">
        <v>-5.2</v>
      </c>
      <c r="EY19" s="324">
        <v>0.7</v>
      </c>
      <c r="EZ19" s="324">
        <f>SUM(EW19:EY19)</f>
        <v>5.0999999999999996</v>
      </c>
      <c r="FA19" s="74"/>
      <c r="FB19" s="93">
        <v>-30.9</v>
      </c>
      <c r="FC19" s="74">
        <v>-29.5</v>
      </c>
      <c r="FD19" s="324">
        <v>-10.9</v>
      </c>
      <c r="FE19" s="324">
        <f>SUM(FB19:FD19)</f>
        <v>-71.3</v>
      </c>
    </row>
    <row r="20" spans="1:161" s="6" customFormat="1" ht="16.149999999999999" customHeight="1" x14ac:dyDescent="0.2">
      <c r="A20" s="4"/>
      <c r="C20" s="34"/>
      <c r="D20" s="34"/>
      <c r="E20" s="34"/>
      <c r="F20" s="7"/>
      <c r="H20" s="164"/>
      <c r="I20" s="34"/>
      <c r="J20" s="34"/>
      <c r="K20" s="7"/>
      <c r="M20" s="164"/>
      <c r="N20" s="34"/>
      <c r="O20" s="34"/>
      <c r="P20" s="7"/>
      <c r="R20" s="164"/>
      <c r="S20" s="34"/>
      <c r="T20" s="34"/>
      <c r="U20" s="7"/>
      <c r="V20" s="94"/>
      <c r="W20" s="95"/>
      <c r="X20" s="34"/>
      <c r="Y20" s="34"/>
      <c r="Z20" s="172"/>
      <c r="AA20" s="94"/>
      <c r="AB20" s="164"/>
      <c r="AC20" s="34"/>
      <c r="AD20" s="34"/>
      <c r="AE20" s="7"/>
      <c r="AG20" s="164"/>
      <c r="AH20" s="34"/>
      <c r="AI20" s="34"/>
      <c r="AJ20" s="7"/>
      <c r="AL20" s="164"/>
      <c r="AM20" s="34"/>
      <c r="AN20" s="34"/>
      <c r="AO20" s="169"/>
      <c r="AQ20" s="164"/>
      <c r="AR20" s="34"/>
      <c r="AS20" s="34"/>
      <c r="AT20" s="169"/>
      <c r="AV20" s="164"/>
      <c r="AW20" s="34"/>
      <c r="AX20" s="34"/>
      <c r="AY20" s="169"/>
      <c r="BA20" s="164"/>
      <c r="BB20" s="34"/>
      <c r="BC20" s="34"/>
      <c r="BD20" s="166"/>
      <c r="BF20" s="164"/>
      <c r="BG20" s="34"/>
      <c r="BH20" s="34"/>
      <c r="BI20" s="166"/>
      <c r="BK20" s="164"/>
      <c r="BL20" s="34"/>
      <c r="BM20" s="34"/>
      <c r="BN20" s="166"/>
      <c r="BP20" s="164"/>
      <c r="BQ20" s="34"/>
      <c r="BR20" s="34"/>
      <c r="BS20" s="166"/>
      <c r="BU20" s="164"/>
      <c r="BV20" s="34"/>
      <c r="BW20" s="34"/>
      <c r="BX20" s="166"/>
      <c r="BZ20" s="164"/>
      <c r="CA20" s="34"/>
      <c r="CB20" s="34"/>
      <c r="CC20" s="166"/>
      <c r="CE20" s="164"/>
      <c r="CF20" s="34"/>
      <c r="CG20" s="34"/>
      <c r="CH20" s="166"/>
      <c r="CJ20" s="164"/>
      <c r="CK20" s="34"/>
      <c r="CL20" s="34"/>
      <c r="CM20" s="166"/>
      <c r="CO20" s="164"/>
      <c r="CP20" s="34"/>
      <c r="CQ20" s="34"/>
      <c r="CR20" s="166"/>
      <c r="CT20" s="164"/>
      <c r="CU20" s="34"/>
      <c r="CV20" s="34"/>
      <c r="CW20" s="166"/>
      <c r="CY20" s="164"/>
      <c r="CZ20" s="34"/>
      <c r="DA20" s="34"/>
      <c r="DB20" s="166"/>
      <c r="DD20" s="164"/>
      <c r="DE20" s="34"/>
      <c r="DF20" s="34"/>
      <c r="DG20" s="166"/>
      <c r="DI20" s="164"/>
      <c r="DJ20" s="34"/>
      <c r="DK20" s="34"/>
      <c r="DL20" s="166"/>
      <c r="DN20" s="164"/>
      <c r="DO20" s="34"/>
      <c r="DP20" s="34"/>
      <c r="DQ20" s="166"/>
      <c r="DS20" s="164"/>
      <c r="DT20" s="34"/>
      <c r="DU20" s="34"/>
      <c r="DV20" s="166"/>
      <c r="DX20" s="164"/>
      <c r="DY20" s="34"/>
      <c r="DZ20" s="34"/>
      <c r="EA20" s="166"/>
      <c r="EC20" s="164"/>
      <c r="ED20" s="34"/>
      <c r="EE20" s="34"/>
      <c r="EF20" s="166"/>
      <c r="EH20" s="164"/>
      <c r="EI20" s="34"/>
      <c r="EJ20" s="34"/>
      <c r="EK20" s="166"/>
      <c r="EM20" s="164"/>
      <c r="EN20" s="34"/>
      <c r="EO20" s="34"/>
      <c r="EP20" s="166"/>
      <c r="ER20" s="164"/>
      <c r="ES20" s="34"/>
      <c r="ET20" s="34"/>
      <c r="EU20" s="166"/>
      <c r="EW20" s="164"/>
      <c r="EX20" s="34"/>
      <c r="EY20" s="34"/>
      <c r="EZ20" s="166"/>
      <c r="FB20" s="164"/>
      <c r="FC20" s="34"/>
      <c r="FD20" s="34"/>
      <c r="FE20" s="166"/>
    </row>
    <row r="21" spans="1:161" ht="16.149999999999999" customHeight="1" x14ac:dyDescent="0.2">
      <c r="A21" s="31" t="s">
        <v>199</v>
      </c>
      <c r="B21" s="33"/>
      <c r="C21" s="93">
        <v>62.5</v>
      </c>
      <c r="D21" s="74">
        <v>-8.6</v>
      </c>
      <c r="E21" s="74">
        <v>20.9</v>
      </c>
      <c r="F21" s="81">
        <f>SUM(C21:E21)</f>
        <v>74.8</v>
      </c>
      <c r="G21" s="104"/>
      <c r="H21" s="93">
        <v>122.9</v>
      </c>
      <c r="I21" s="74">
        <v>20.100000000000001</v>
      </c>
      <c r="J21" s="74">
        <v>26.8</v>
      </c>
      <c r="K21" s="81">
        <f>SUM(H21:J21)</f>
        <v>169.8</v>
      </c>
      <c r="L21" s="82"/>
      <c r="M21" s="93">
        <v>128.80000000000001</v>
      </c>
      <c r="N21" s="74">
        <v>29</v>
      </c>
      <c r="O21" s="74">
        <v>21.2</v>
      </c>
      <c r="P21" s="81">
        <f>SUM(M21:O21)</f>
        <v>179</v>
      </c>
      <c r="Q21" s="82"/>
      <c r="R21" s="93">
        <v>136.1</v>
      </c>
      <c r="S21" s="74">
        <v>67.400000000000006</v>
      </c>
      <c r="T21" s="74">
        <v>32</v>
      </c>
      <c r="U21" s="93">
        <f>SUM(R21:T21)</f>
        <v>235.5</v>
      </c>
      <c r="V21" s="94"/>
      <c r="W21" s="93">
        <f>H21+M21+R21+C21</f>
        <v>450.3</v>
      </c>
      <c r="X21" s="74">
        <f>I21+N21+S21+D21</f>
        <v>107.9</v>
      </c>
      <c r="Y21" s="74">
        <f>E21+O21+T21+J21</f>
        <v>100.89999999999999</v>
      </c>
      <c r="Z21" s="81">
        <f>SUM(W21:Y21)</f>
        <v>659.1</v>
      </c>
      <c r="AA21" s="94"/>
      <c r="AB21" s="93">
        <v>70.3</v>
      </c>
      <c r="AC21" s="74">
        <v>-0.20000000000000018</v>
      </c>
      <c r="AD21" s="74">
        <v>18.299999999999997</v>
      </c>
      <c r="AE21" s="81">
        <v>88.399999999999991</v>
      </c>
      <c r="AG21" s="93">
        <v>122.5</v>
      </c>
      <c r="AH21" s="74">
        <v>15.4</v>
      </c>
      <c r="AI21" s="74">
        <v>36.6</v>
      </c>
      <c r="AJ21" s="81">
        <v>174.5</v>
      </c>
      <c r="AL21" s="93">
        <v>125.2</v>
      </c>
      <c r="AM21" s="74">
        <v>20.299999999999997</v>
      </c>
      <c r="AN21" s="74">
        <v>22.999999999999996</v>
      </c>
      <c r="AO21" s="81">
        <v>168.5</v>
      </c>
      <c r="AQ21" s="93">
        <v>181.8</v>
      </c>
      <c r="AR21" s="74">
        <v>64.900000000000006</v>
      </c>
      <c r="AS21" s="74">
        <v>46.3</v>
      </c>
      <c r="AT21" s="81">
        <v>293</v>
      </c>
      <c r="AU21" s="6"/>
      <c r="AV21" s="93">
        <v>499.8</v>
      </c>
      <c r="AW21" s="74">
        <v>100.4</v>
      </c>
      <c r="AX21" s="74">
        <v>124.2</v>
      </c>
      <c r="AY21" s="81">
        <v>724.4</v>
      </c>
      <c r="BA21" s="93">
        <v>64.099999999999994</v>
      </c>
      <c r="BB21" s="74">
        <v>-3.4</v>
      </c>
      <c r="BC21" s="74">
        <v>9.6000000000000014</v>
      </c>
      <c r="BD21" s="81">
        <v>70.3</v>
      </c>
      <c r="BF21" s="93">
        <v>53.800000000000004</v>
      </c>
      <c r="BG21" s="74">
        <v>26.1</v>
      </c>
      <c r="BH21" s="74">
        <v>38.9</v>
      </c>
      <c r="BI21" s="81">
        <f t="shared" ref="BI21" si="45">SUM(BF21:BH21)</f>
        <v>118.80000000000001</v>
      </c>
      <c r="BK21" s="93">
        <v>81.2</v>
      </c>
      <c r="BL21" s="74">
        <v>11.5</v>
      </c>
      <c r="BM21" s="74">
        <v>24.4</v>
      </c>
      <c r="BN21" s="81">
        <f t="shared" ref="BN21" si="46">SUM(BK21:BM21)</f>
        <v>117.1</v>
      </c>
      <c r="BP21" s="93">
        <v>127.4</v>
      </c>
      <c r="BQ21" s="74">
        <v>43.3</v>
      </c>
      <c r="BR21" s="74">
        <v>27.4</v>
      </c>
      <c r="BS21" s="81">
        <f t="shared" ref="BS21" si="47">SUM(BP21:BR21)</f>
        <v>198.1</v>
      </c>
      <c r="BU21" s="93">
        <v>326.5</v>
      </c>
      <c r="BV21" s="74">
        <v>77.5</v>
      </c>
      <c r="BW21" s="74">
        <v>100.3</v>
      </c>
      <c r="BX21" s="81">
        <f>SUM(BU21:BW21)</f>
        <v>504.3</v>
      </c>
      <c r="BZ21" s="93">
        <v>77.8</v>
      </c>
      <c r="CA21" s="74">
        <v>2.4</v>
      </c>
      <c r="CB21" s="74">
        <v>19.5</v>
      </c>
      <c r="CC21" s="81">
        <v>99.7</v>
      </c>
      <c r="CE21" s="93">
        <v>157.1</v>
      </c>
      <c r="CF21" s="74">
        <v>31.9</v>
      </c>
      <c r="CG21" s="74">
        <v>30.9</v>
      </c>
      <c r="CH21" s="81">
        <f t="shared" ref="CH21" si="48">SUM(CE21:CG21)</f>
        <v>219.9</v>
      </c>
      <c r="CJ21" s="93">
        <v>234.9</v>
      </c>
      <c r="CK21" s="74">
        <v>34.299999999999997</v>
      </c>
      <c r="CL21" s="74">
        <v>50.4</v>
      </c>
      <c r="CM21" s="81">
        <f t="shared" ref="CM21" si="49">SUM(CJ21:CL21)</f>
        <v>319.59999999999997</v>
      </c>
      <c r="CO21" s="93">
        <v>160.69999999999999</v>
      </c>
      <c r="CP21" s="74">
        <v>28.500000000000004</v>
      </c>
      <c r="CQ21" s="74">
        <v>29.900000000000002</v>
      </c>
      <c r="CR21" s="81">
        <f t="shared" ref="CR21" si="50">SUM(CO21:CQ21)</f>
        <v>219.1</v>
      </c>
      <c r="CT21" s="93">
        <v>395.6</v>
      </c>
      <c r="CU21" s="74">
        <v>62.8</v>
      </c>
      <c r="CV21" s="74">
        <v>80.3</v>
      </c>
      <c r="CW21" s="81">
        <f t="shared" ref="CW21" si="51">SUM(CT21:CV21)</f>
        <v>538.70000000000005</v>
      </c>
      <c r="CY21" s="93">
        <v>251.4</v>
      </c>
      <c r="CZ21" s="74">
        <v>55.100000000000009</v>
      </c>
      <c r="DA21" s="74">
        <v>41.2</v>
      </c>
      <c r="DB21" s="81">
        <f>SUM(CY21:DA21)</f>
        <v>347.7</v>
      </c>
      <c r="DD21" s="93">
        <v>647</v>
      </c>
      <c r="DE21" s="74">
        <v>117.9</v>
      </c>
      <c r="DF21" s="74">
        <v>121.5</v>
      </c>
      <c r="DG21" s="81">
        <f>SUM(DD21:DF21)</f>
        <v>886.4</v>
      </c>
      <c r="DI21" s="93">
        <v>176.1</v>
      </c>
      <c r="DJ21" s="74">
        <v>16.7</v>
      </c>
      <c r="DK21" s="74">
        <v>21.6</v>
      </c>
      <c r="DL21" s="81">
        <v>214.4</v>
      </c>
      <c r="DN21" s="93">
        <v>210.5</v>
      </c>
      <c r="DO21" s="74">
        <v>35.299999999999997</v>
      </c>
      <c r="DP21" s="74">
        <v>17</v>
      </c>
      <c r="DQ21" s="81">
        <f t="shared" ref="DQ21" si="52">SUM(DN21:DP21)</f>
        <v>262.8</v>
      </c>
      <c r="DS21" s="93">
        <v>386.5</v>
      </c>
      <c r="DT21" s="74">
        <v>52</v>
      </c>
      <c r="DU21" s="74">
        <v>38.6</v>
      </c>
      <c r="DV21" s="81">
        <f t="shared" ref="DV21" si="53">SUM(DS21:DU21)</f>
        <v>477.1</v>
      </c>
      <c r="DX21" s="93">
        <v>165.6</v>
      </c>
      <c r="DY21" s="74">
        <v>24.8</v>
      </c>
      <c r="DZ21" s="74">
        <v>11.5</v>
      </c>
      <c r="EA21" s="81">
        <f t="shared" ref="EA21" si="54">SUM(DX21:DZ21)</f>
        <v>201.9</v>
      </c>
      <c r="EC21" s="93">
        <v>552.1</v>
      </c>
      <c r="ED21" s="74">
        <v>76.7</v>
      </c>
      <c r="EE21" s="74">
        <v>50.2</v>
      </c>
      <c r="EF21" s="81">
        <f t="shared" ref="EF21" si="55">SUM(EC21:EE21)</f>
        <v>679.00000000000011</v>
      </c>
      <c r="EH21" s="93">
        <v>163.4</v>
      </c>
      <c r="EI21" s="74">
        <v>29.2</v>
      </c>
      <c r="EJ21" s="74">
        <v>27.1</v>
      </c>
      <c r="EK21" s="81">
        <f t="shared" ref="EK21" si="56">SUM(EH21:EJ21)</f>
        <v>219.7</v>
      </c>
      <c r="EM21" s="93">
        <v>715.5</v>
      </c>
      <c r="EN21" s="74">
        <v>106</v>
      </c>
      <c r="EO21" s="74">
        <v>77.3</v>
      </c>
      <c r="EP21" s="81">
        <f t="shared" ref="EP21" si="57">SUM(EM21:EO21)</f>
        <v>898.8</v>
      </c>
      <c r="ER21" s="93">
        <v>56.7</v>
      </c>
      <c r="ES21" s="74">
        <v>-2.1</v>
      </c>
      <c r="ET21" s="74">
        <v>6.3</v>
      </c>
      <c r="EU21" s="81">
        <v>60.9</v>
      </c>
      <c r="EW21" s="93">
        <v>116.4</v>
      </c>
      <c r="EX21" s="74">
        <v>16.899999999999999</v>
      </c>
      <c r="EY21" s="74">
        <v>12.8</v>
      </c>
      <c r="EZ21" s="81">
        <f t="shared" ref="EZ21" si="58">SUM(EW21:EY21)</f>
        <v>146.10000000000002</v>
      </c>
      <c r="FB21" s="93">
        <v>173.1</v>
      </c>
      <c r="FC21" s="74">
        <v>14.8</v>
      </c>
      <c r="FD21" s="74">
        <v>19.100000000000001</v>
      </c>
      <c r="FE21" s="81">
        <f t="shared" ref="FE21" si="59">SUM(FB21:FD21)</f>
        <v>207</v>
      </c>
    </row>
    <row r="22" spans="1:161" s="6" customFormat="1" ht="16.149999999999999" customHeight="1" x14ac:dyDescent="0.2">
      <c r="A22" s="31" t="s">
        <v>200</v>
      </c>
      <c r="C22" s="96">
        <v>7.3529411764705885E-2</v>
      </c>
      <c r="D22" s="83">
        <v>-5.2663808940600125E-2</v>
      </c>
      <c r="E22" s="83">
        <v>8.9815212720240636E-2</v>
      </c>
      <c r="F22" s="84">
        <v>6.003210272873194E-2</v>
      </c>
      <c r="G22" s="85"/>
      <c r="H22" s="96">
        <v>0.12395360564800809</v>
      </c>
      <c r="I22" s="83">
        <v>0.10065097646469705</v>
      </c>
      <c r="J22" s="83">
        <v>0.10584518167456557</v>
      </c>
      <c r="K22" s="84">
        <v>0.11755746330656332</v>
      </c>
      <c r="L22" s="85"/>
      <c r="M22" s="96">
        <v>0.12258494337108597</v>
      </c>
      <c r="N22" s="83">
        <v>0.13711583924349882</v>
      </c>
      <c r="O22" s="83">
        <v>8.6073893625659759E-2</v>
      </c>
      <c r="P22" s="84">
        <v>0.11866092144514419</v>
      </c>
      <c r="Q22" s="85"/>
      <c r="R22" s="96">
        <v>0.11829639287266405</v>
      </c>
      <c r="S22" s="83">
        <v>0.21506062539885135</v>
      </c>
      <c r="T22" s="83">
        <v>0.1111883252258513</v>
      </c>
      <c r="U22" s="84">
        <v>0.13444082890905978</v>
      </c>
      <c r="W22" s="96">
        <v>0.11138595493111041</v>
      </c>
      <c r="X22" s="83">
        <v>0.12152269399707175</v>
      </c>
      <c r="Y22" s="83">
        <v>9.8921568627450968E-2</v>
      </c>
      <c r="Z22" s="84">
        <v>0.11076193997243977</v>
      </c>
      <c r="AB22" s="96">
        <v>7.5018674634510729E-2</v>
      </c>
      <c r="AC22" s="83">
        <v>-1.0881392818280751E-3</v>
      </c>
      <c r="AD22" s="83">
        <v>7.2879330943847048E-2</v>
      </c>
      <c r="AE22" s="84">
        <v>6.4431486880466474E-2</v>
      </c>
      <c r="AG22" s="96">
        <v>0.11331051706595133</v>
      </c>
      <c r="AH22" s="83">
        <v>7.4757281553398058E-2</v>
      </c>
      <c r="AI22" s="83">
        <v>0.12664359861591695</v>
      </c>
      <c r="AJ22" s="84">
        <v>0.11071632510627495</v>
      </c>
      <c r="AL22" s="96">
        <v>0.11566888396156688</v>
      </c>
      <c r="AM22" s="83">
        <v>9.708273553323768E-2</v>
      </c>
      <c r="AN22" s="83">
        <v>8.918185343156261E-2</v>
      </c>
      <c r="AO22" s="84">
        <v>0.10875177488059894</v>
      </c>
      <c r="AQ22" s="96">
        <v>0.14299999999999999</v>
      </c>
      <c r="AR22" s="83">
        <v>0.19700000000000001</v>
      </c>
      <c r="AS22" s="83">
        <v>0.154</v>
      </c>
      <c r="AT22" s="84">
        <v>0.154</v>
      </c>
      <c r="AV22" s="96">
        <v>0.114</v>
      </c>
      <c r="AW22" s="83">
        <v>0.108</v>
      </c>
      <c r="AX22" s="83">
        <v>0.113</v>
      </c>
      <c r="AY22" s="84">
        <v>0.113</v>
      </c>
      <c r="BA22" s="96">
        <v>6.9282317336792049E-2</v>
      </c>
      <c r="BB22" s="83">
        <v>-1.8133333333333331E-2</v>
      </c>
      <c r="BC22" s="83">
        <v>4.6220510351468465E-2</v>
      </c>
      <c r="BD22" s="84">
        <v>5.324144198727658E-2</v>
      </c>
      <c r="BF22" s="96">
        <v>6.8456546634431875E-2</v>
      </c>
      <c r="BG22" s="83">
        <v>0.14115738236884803</v>
      </c>
      <c r="BH22" s="83">
        <v>0.19557566616390146</v>
      </c>
      <c r="BI22" s="84">
        <v>0.10156450371890231</v>
      </c>
      <c r="BK22" s="96">
        <v>8.7999999999999995E-2</v>
      </c>
      <c r="BL22" s="83">
        <v>5.7000000000000002E-2</v>
      </c>
      <c r="BM22" s="83">
        <v>0.11600000000000001</v>
      </c>
      <c r="BN22" s="84">
        <v>8.7999999999999995E-2</v>
      </c>
      <c r="BP22" s="96">
        <v>0.114</v>
      </c>
      <c r="BQ22" s="83">
        <v>0.14799999999999999</v>
      </c>
      <c r="BR22" s="83">
        <v>0.11600000000000001</v>
      </c>
      <c r="BS22" s="84">
        <v>0.12</v>
      </c>
      <c r="BU22" s="96">
        <v>8.6999999999999994E-2</v>
      </c>
      <c r="BV22" s="83">
        <v>0.09</v>
      </c>
      <c r="BW22" s="83">
        <v>0.11799999999999999</v>
      </c>
      <c r="BX22" s="84">
        <v>9.1999999999999998E-2</v>
      </c>
      <c r="BZ22" s="96">
        <v>8.4000000000000005E-2</v>
      </c>
      <c r="CA22" s="83">
        <v>1.2E-2</v>
      </c>
      <c r="CB22" s="83">
        <v>9.0999999999999998E-2</v>
      </c>
      <c r="CC22" s="84">
        <v>7.4999999999999997E-2</v>
      </c>
      <c r="CE22" s="96">
        <v>0.13600000000000001</v>
      </c>
      <c r="CF22" s="83">
        <v>0.13900000000000001</v>
      </c>
      <c r="CG22" s="83">
        <v>0.128</v>
      </c>
      <c r="CH22" s="84">
        <v>0.13500000000000001</v>
      </c>
      <c r="CJ22" s="96">
        <v>0.112</v>
      </c>
      <c r="CK22" s="83">
        <v>8.1000000000000003E-2</v>
      </c>
      <c r="CL22" s="83">
        <v>0.111</v>
      </c>
      <c r="CM22" s="84">
        <v>0.108</v>
      </c>
      <c r="CO22" s="96">
        <v>0.13072480273326284</v>
      </c>
      <c r="CP22" s="83">
        <v>0.12300388433318946</v>
      </c>
      <c r="CQ22" s="83">
        <v>0.12294407894736842</v>
      </c>
      <c r="CR22" s="84">
        <v>0.12856472245041661</v>
      </c>
      <c r="CT22" s="96">
        <v>0.11899999999999999</v>
      </c>
      <c r="CU22" s="83">
        <v>9.6000000000000002E-2</v>
      </c>
      <c r="CV22" s="83">
        <v>0.115</v>
      </c>
      <c r="CW22" s="84">
        <v>0.11531627956759072</v>
      </c>
      <c r="CY22" s="96">
        <v>0.157</v>
      </c>
      <c r="CZ22" s="83">
        <v>0.17100000000000001</v>
      </c>
      <c r="DA22" s="83">
        <v>0.13900000000000001</v>
      </c>
      <c r="DB22" s="84">
        <v>0.157</v>
      </c>
      <c r="DD22" s="96">
        <v>0.13200000000000001</v>
      </c>
      <c r="DE22" s="83">
        <v>0.121</v>
      </c>
      <c r="DF22" s="83">
        <v>0.122</v>
      </c>
      <c r="DG22" s="84">
        <v>0.129</v>
      </c>
      <c r="DI22" s="96">
        <v>0.14099999999999999</v>
      </c>
      <c r="DJ22" s="83">
        <v>7.8E-2</v>
      </c>
      <c r="DK22" s="83">
        <v>8.8999999999999996E-2</v>
      </c>
      <c r="DL22" s="84">
        <v>0.126</v>
      </c>
      <c r="DN22" s="96">
        <v>0.14899999999999999</v>
      </c>
      <c r="DO22" s="83">
        <v>0.14199999999999999</v>
      </c>
      <c r="DP22" s="83">
        <v>6.7000000000000004E-2</v>
      </c>
      <c r="DQ22" s="84">
        <v>0.13700000000000001</v>
      </c>
      <c r="DS22" s="96">
        <v>0.14499999999999999</v>
      </c>
      <c r="DT22" s="83">
        <v>0.112</v>
      </c>
      <c r="DU22" s="83">
        <v>7.8E-2</v>
      </c>
      <c r="DV22" s="84">
        <v>0.13200000000000001</v>
      </c>
      <c r="DX22" s="96">
        <v>0.126</v>
      </c>
      <c r="DY22" s="83">
        <v>0.11899999999999999</v>
      </c>
      <c r="DZ22" s="83">
        <v>4.4999999999999998E-2</v>
      </c>
      <c r="EA22" s="84">
        <v>0.11362485227080871</v>
      </c>
      <c r="EC22" s="96">
        <v>0.13900000000000001</v>
      </c>
      <c r="ED22" s="83">
        <v>0.114</v>
      </c>
      <c r="EE22" s="83">
        <v>6.7000000000000004E-2</v>
      </c>
      <c r="EF22" s="84">
        <v>0.12578499842537191</v>
      </c>
      <c r="EH22" s="96">
        <f>EH21/EH10</f>
        <v>0.12432473560069998</v>
      </c>
      <c r="EI22" s="83">
        <f t="shared" ref="EI22:EJ22" si="60">EI21/EI10</f>
        <v>0.1145547273440565</v>
      </c>
      <c r="EJ22" s="83">
        <f t="shared" si="60"/>
        <v>9.6509971509971509E-2</v>
      </c>
      <c r="EK22" s="84">
        <f>EK21/EK10</f>
        <v>0.11875675675675673</v>
      </c>
      <c r="EM22" s="96">
        <f>EM21/EM10</f>
        <v>0.13528332923670328</v>
      </c>
      <c r="EN22" s="83">
        <f t="shared" ref="EN22" si="61">EN21/EN10</f>
        <v>0.11429803752426136</v>
      </c>
      <c r="EO22" s="83">
        <f t="shared" ref="EO22" si="62">EO21/EO10</f>
        <v>7.4917619693739099E-2</v>
      </c>
      <c r="EP22" s="84">
        <f>EP21/EP10</f>
        <v>0.12400491163201388</v>
      </c>
      <c r="ER22" s="96">
        <v>5.2999999999999999E-2</v>
      </c>
      <c r="ES22" s="83">
        <v>-1.1000000000000001E-2</v>
      </c>
      <c r="ET22" s="83">
        <v>2.6000000000000002E-2</v>
      </c>
      <c r="EU22" s="84">
        <v>0.04</v>
      </c>
      <c r="EW22" s="96">
        <v>9.9000000000000005E-2</v>
      </c>
      <c r="EX22" s="83">
        <v>8.1000000000000003E-2</v>
      </c>
      <c r="EY22" s="83">
        <v>5.0999999999999997E-2</v>
      </c>
      <c r="EZ22" s="84">
        <v>8.8999999999999996E-2</v>
      </c>
      <c r="FB22" s="96">
        <v>7.6999999999999999E-2</v>
      </c>
      <c r="FC22" s="83">
        <v>3.7999999999999999E-2</v>
      </c>
      <c r="FD22" s="83">
        <v>3.9E-2</v>
      </c>
      <c r="FE22" s="84">
        <v>6.6000000000000003E-2</v>
      </c>
    </row>
    <row r="23" spans="1:161" s="6" customFormat="1" x14ac:dyDescent="0.2">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c r="EK23" s="243"/>
      <c r="ER23" s="243"/>
      <c r="ES23" s="243"/>
      <c r="ET23" s="243"/>
      <c r="EU23" s="243"/>
      <c r="EW23" s="243"/>
      <c r="EX23" s="243"/>
      <c r="EY23" s="243"/>
      <c r="EZ23" s="243"/>
      <c r="FB23" s="243"/>
      <c r="FC23" s="243"/>
      <c r="FD23" s="243"/>
      <c r="FE23" s="243"/>
    </row>
    <row r="24" spans="1:161" s="6" customFormat="1" x14ac:dyDescent="0.2">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CT24" s="243"/>
      <c r="CU24" s="243"/>
      <c r="CV24" s="243"/>
      <c r="CW24" s="243"/>
      <c r="CY24" s="243"/>
      <c r="CZ24" s="243"/>
      <c r="DA24" s="243"/>
      <c r="DB24" s="243"/>
      <c r="DF24" s="243"/>
      <c r="DN24" s="243"/>
      <c r="DO24" s="243"/>
      <c r="DP24" s="243"/>
      <c r="DQ24" s="243"/>
      <c r="DS24" s="243"/>
      <c r="DT24" s="243"/>
      <c r="DU24" s="243"/>
      <c r="DV24" s="243"/>
      <c r="DX24" s="243"/>
      <c r="DY24" s="243"/>
      <c r="DZ24" s="243"/>
      <c r="EA24" s="243"/>
      <c r="EC24" s="243"/>
      <c r="ED24" s="243"/>
      <c r="EE24" s="243"/>
      <c r="EF24" s="243"/>
      <c r="EH24" s="243"/>
      <c r="EI24" s="243"/>
      <c r="EJ24" s="243"/>
      <c r="EK24" s="243"/>
      <c r="EM24" s="243"/>
      <c r="EN24" s="243"/>
      <c r="EO24" s="243"/>
      <c r="EP24" s="243"/>
      <c r="ER24" s="243"/>
      <c r="ES24" s="243"/>
      <c r="ET24" s="243"/>
      <c r="EU24" s="243"/>
      <c r="EW24" s="243"/>
      <c r="EX24" s="243"/>
      <c r="EY24" s="243"/>
      <c r="EZ24" s="243"/>
      <c r="FB24" s="243"/>
      <c r="FC24" s="243"/>
      <c r="FD24" s="243"/>
      <c r="FE24" s="243"/>
    </row>
    <row r="25" spans="1:161" s="6" customFormat="1" x14ac:dyDescent="0.2">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row>
    <row r="26" spans="1:161" s="6" customFormat="1" x14ac:dyDescent="0.2">
      <c r="A26" s="261" t="s">
        <v>201</v>
      </c>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61" s="6" customFormat="1" ht="14.25" customHeight="1" x14ac:dyDescent="0.2">
      <c r="A27" s="384" t="s">
        <v>202</v>
      </c>
      <c r="B27" s="384"/>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c r="BI27" s="384"/>
      <c r="BJ27" s="384"/>
      <c r="BK27" s="384"/>
      <c r="BL27" s="384"/>
      <c r="BM27" s="384"/>
      <c r="BN27" s="384"/>
      <c r="BO27" s="384"/>
      <c r="BP27" s="384"/>
      <c r="BQ27" s="384"/>
      <c r="BR27" s="384"/>
      <c r="BS27" s="384"/>
      <c r="BT27" s="384"/>
      <c r="BU27" s="384"/>
      <c r="BV27" s="384"/>
      <c r="BW27" s="384"/>
      <c r="BX27" s="384"/>
      <c r="BY27" s="384"/>
      <c r="BZ27" s="384"/>
      <c r="CA27" s="384"/>
      <c r="CB27" s="384"/>
      <c r="CC27" s="384"/>
      <c r="CD27" s="384"/>
      <c r="CE27" s="384"/>
      <c r="CF27" s="384"/>
      <c r="CG27" s="384"/>
      <c r="CH27" s="384"/>
      <c r="CI27" s="384"/>
      <c r="CJ27" s="384"/>
      <c r="CK27" s="384"/>
      <c r="CL27" s="384"/>
      <c r="CM27" s="384"/>
      <c r="CN27" s="384"/>
      <c r="CO27" s="384"/>
      <c r="CP27" s="384"/>
      <c r="CQ27" s="384"/>
      <c r="CR27" s="384"/>
      <c r="CS27" s="384"/>
      <c r="CT27" s="384"/>
      <c r="CU27" s="384"/>
      <c r="CV27" s="384"/>
      <c r="CW27" s="384"/>
      <c r="CX27" s="384"/>
      <c r="CY27" s="384"/>
      <c r="CZ27" s="384"/>
      <c r="DA27" s="384"/>
      <c r="DB27" s="384"/>
      <c r="DC27" s="384"/>
      <c r="DD27" s="384"/>
      <c r="DE27" s="384"/>
      <c r="DF27" s="384"/>
      <c r="DG27" s="384"/>
      <c r="DH27" s="384"/>
      <c r="DI27" s="384"/>
      <c r="DJ27" s="384"/>
      <c r="DK27" s="384"/>
      <c r="DL27" s="384"/>
      <c r="DM27" s="384"/>
      <c r="DN27" s="384"/>
      <c r="DO27" s="384"/>
      <c r="DP27" s="384"/>
      <c r="DQ27" s="384"/>
      <c r="DR27" s="358"/>
      <c r="DS27" s="358"/>
      <c r="DT27" s="358"/>
      <c r="DU27" s="358"/>
      <c r="DV27" s="358"/>
      <c r="DW27" s="358"/>
      <c r="DX27" s="358"/>
      <c r="DY27" s="358"/>
      <c r="DZ27" s="358"/>
      <c r="EA27" s="358"/>
      <c r="EB27" s="358"/>
      <c r="EC27" s="358"/>
      <c r="ED27" s="358"/>
      <c r="EE27" s="358"/>
      <c r="EF27" s="358"/>
      <c r="EG27" s="358"/>
      <c r="EH27" s="358"/>
      <c r="EI27" s="358"/>
      <c r="EJ27" s="358"/>
      <c r="EK27" s="358"/>
      <c r="EL27" s="358"/>
      <c r="EM27" s="358"/>
      <c r="EN27" s="358"/>
      <c r="EO27" s="358"/>
      <c r="EP27" s="358"/>
      <c r="EQ27" s="358"/>
      <c r="ER27" s="358"/>
      <c r="ES27" s="358"/>
      <c r="ET27" s="358"/>
      <c r="EU27" s="358"/>
      <c r="EV27" s="358"/>
      <c r="EW27" s="358"/>
      <c r="EX27" s="358"/>
      <c r="EY27" s="358"/>
      <c r="EZ27" s="358"/>
      <c r="FA27" s="358"/>
      <c r="FB27" s="358"/>
      <c r="FC27" s="358"/>
      <c r="FD27" s="358"/>
      <c r="FE27" s="358"/>
    </row>
    <row r="28" spans="1:161" s="6" customFormat="1" ht="14.25" customHeight="1" x14ac:dyDescent="0.2">
      <c r="A28" s="383" t="s">
        <v>203</v>
      </c>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3"/>
      <c r="AW28" s="383"/>
      <c r="AX28" s="383"/>
      <c r="AY28" s="383"/>
      <c r="AZ28" s="383"/>
      <c r="BA28" s="383"/>
      <c r="BB28" s="383"/>
      <c r="BC28" s="383"/>
      <c r="BD28" s="383"/>
      <c r="BE28" s="383"/>
      <c r="BF28" s="383"/>
      <c r="BG28" s="383"/>
      <c r="BH28" s="383"/>
      <c r="BI28" s="383"/>
      <c r="BJ28" s="383"/>
      <c r="BK28" s="383"/>
      <c r="BL28" s="383"/>
      <c r="BM28" s="383"/>
      <c r="BN28" s="383"/>
      <c r="BO28" s="383"/>
      <c r="BP28" s="383"/>
      <c r="BQ28" s="383"/>
      <c r="BR28" s="383"/>
      <c r="BS28" s="383"/>
      <c r="BT28" s="383"/>
      <c r="BU28" s="383"/>
      <c r="BV28" s="383"/>
      <c r="BW28" s="383"/>
      <c r="BX28" s="383"/>
      <c r="BY28" s="383"/>
      <c r="BZ28" s="383"/>
      <c r="CA28" s="383"/>
      <c r="CB28" s="383"/>
      <c r="CC28" s="383"/>
      <c r="CD28" s="383"/>
      <c r="CE28" s="383"/>
      <c r="CF28" s="383"/>
      <c r="CG28" s="383"/>
      <c r="CH28" s="383"/>
      <c r="CI28" s="383"/>
      <c r="CJ28" s="383"/>
      <c r="CK28" s="383"/>
      <c r="CL28" s="383"/>
      <c r="CM28" s="383"/>
      <c r="CN28" s="383"/>
      <c r="CO28" s="383"/>
      <c r="CP28" s="383"/>
      <c r="CQ28" s="383"/>
      <c r="CR28" s="383"/>
      <c r="CS28" s="383"/>
      <c r="CT28" s="383"/>
      <c r="CU28" s="383"/>
      <c r="CV28" s="383"/>
      <c r="CW28" s="383"/>
      <c r="CX28" s="383"/>
      <c r="CY28" s="383"/>
      <c r="CZ28" s="383"/>
      <c r="DA28" s="383"/>
      <c r="DB28" s="383"/>
      <c r="DC28" s="383"/>
      <c r="DD28" s="383"/>
      <c r="DE28" s="383"/>
      <c r="DF28" s="383"/>
      <c r="DG28" s="383"/>
      <c r="DH28" s="383"/>
      <c r="DI28" s="383"/>
      <c r="DJ28" s="383"/>
      <c r="DK28" s="383"/>
      <c r="DL28" s="383"/>
      <c r="DM28" s="383"/>
      <c r="DN28" s="383"/>
      <c r="DO28" s="383"/>
      <c r="DP28" s="383"/>
      <c r="DQ28" s="383"/>
    </row>
    <row r="29" spans="1:161" ht="14.25" customHeight="1" x14ac:dyDescent="0.2">
      <c r="A29" s="383" t="s">
        <v>204</v>
      </c>
      <c r="B29" s="383"/>
      <c r="C29" s="383"/>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X29" s="383"/>
      <c r="AY29" s="383"/>
      <c r="AZ29" s="383"/>
      <c r="BA29" s="383"/>
      <c r="BB29" s="383"/>
      <c r="BC29" s="383"/>
      <c r="BD29" s="383"/>
      <c r="BE29" s="383"/>
      <c r="BF29" s="383"/>
      <c r="BG29" s="383"/>
      <c r="BH29" s="383"/>
      <c r="BI29" s="383"/>
      <c r="BJ29" s="383"/>
      <c r="BK29" s="383"/>
      <c r="BL29" s="383"/>
      <c r="BM29" s="383"/>
      <c r="BN29" s="383"/>
      <c r="BO29" s="383"/>
      <c r="BP29" s="383"/>
      <c r="BQ29" s="383"/>
      <c r="BR29" s="383"/>
      <c r="BS29" s="383"/>
      <c r="BT29" s="383"/>
      <c r="BU29" s="383"/>
      <c r="BV29" s="383"/>
      <c r="BW29" s="383"/>
      <c r="BX29" s="383"/>
      <c r="BY29" s="383"/>
      <c r="BZ29" s="383"/>
      <c r="CA29" s="383"/>
      <c r="CB29" s="383"/>
      <c r="CC29" s="383"/>
      <c r="CD29" s="383"/>
      <c r="CE29" s="383"/>
      <c r="CF29" s="383"/>
      <c r="CG29" s="383"/>
      <c r="CH29" s="383"/>
      <c r="CI29" s="383"/>
      <c r="CJ29" s="383"/>
      <c r="CK29" s="383"/>
      <c r="CL29" s="383"/>
      <c r="CM29" s="383"/>
      <c r="CN29" s="383"/>
      <c r="CO29" s="383"/>
      <c r="CP29" s="383"/>
      <c r="CQ29" s="383"/>
      <c r="CR29" s="383"/>
      <c r="CS29" s="383"/>
      <c r="CT29" s="383"/>
      <c r="CU29" s="383"/>
      <c r="CV29" s="383"/>
      <c r="CW29" s="383"/>
      <c r="CX29" s="383"/>
      <c r="CY29" s="383"/>
      <c r="CZ29" s="383"/>
      <c r="DA29" s="383"/>
      <c r="DB29" s="383"/>
      <c r="DC29" s="383"/>
      <c r="DD29" s="383"/>
      <c r="DE29" s="383"/>
      <c r="DF29" s="383"/>
      <c r="DG29" s="383"/>
      <c r="DH29" s="383"/>
      <c r="DI29" s="383"/>
      <c r="DJ29" s="383"/>
      <c r="DK29" s="383"/>
      <c r="DL29" s="383"/>
      <c r="DM29" s="383"/>
      <c r="DN29" s="383"/>
      <c r="DO29" s="383"/>
      <c r="DP29" s="383"/>
      <c r="DQ29" s="383"/>
    </row>
    <row r="31" spans="1:161" ht="14.1" customHeight="1" x14ac:dyDescent="0.2">
      <c r="A31" s="381" t="s">
        <v>96</v>
      </c>
      <c r="B31" s="381"/>
      <c r="C31" s="381"/>
      <c r="D31" s="381"/>
      <c r="E31" s="381"/>
      <c r="F31" s="381"/>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c r="AH31" s="381"/>
      <c r="AI31" s="381"/>
      <c r="AJ31" s="381"/>
      <c r="AK31" s="381"/>
      <c r="AL31" s="381"/>
      <c r="AM31" s="381"/>
      <c r="AN31" s="381"/>
      <c r="AO31" s="381"/>
      <c r="AP31" s="381"/>
      <c r="AQ31" s="381"/>
      <c r="AR31" s="381"/>
      <c r="AS31" s="381"/>
      <c r="AT31" s="381"/>
      <c r="AU31" s="381"/>
      <c r="AV31" s="381"/>
      <c r="AW31" s="381"/>
      <c r="AX31" s="381"/>
      <c r="AY31" s="381"/>
      <c r="AZ31" s="381"/>
      <c r="BA31" s="381"/>
      <c r="BB31" s="381"/>
      <c r="BC31" s="381"/>
      <c r="BD31" s="381"/>
      <c r="BE31" s="381"/>
      <c r="BF31" s="381"/>
      <c r="BG31" s="381"/>
      <c r="BH31" s="381"/>
      <c r="BI31" s="381"/>
      <c r="BJ31" s="381"/>
      <c r="BK31" s="381"/>
      <c r="BL31" s="381"/>
      <c r="BM31" s="381"/>
      <c r="BN31" s="381"/>
      <c r="BO31" s="381"/>
      <c r="BP31" s="381"/>
      <c r="BQ31" s="381"/>
      <c r="BR31" s="381"/>
      <c r="BS31" s="381"/>
      <c r="BT31" s="381"/>
      <c r="BU31" s="381"/>
      <c r="BV31" s="381"/>
      <c r="BW31" s="381"/>
      <c r="BX31" s="381"/>
      <c r="BY31" s="381"/>
      <c r="BZ31" s="381"/>
      <c r="CA31" s="381"/>
      <c r="CB31" s="381"/>
      <c r="CC31" s="381"/>
      <c r="CD31" s="381"/>
      <c r="CE31" s="381"/>
      <c r="CF31" s="381"/>
      <c r="CG31" s="381"/>
      <c r="CH31" s="381"/>
      <c r="CI31" s="381"/>
      <c r="CJ31" s="381"/>
      <c r="CK31" s="381"/>
      <c r="CL31" s="381"/>
      <c r="CM31" s="381"/>
      <c r="CN31" s="381"/>
      <c r="CO31" s="381"/>
      <c r="CP31" s="381"/>
      <c r="CQ31" s="381"/>
      <c r="CR31" s="381"/>
      <c r="CS31" s="381"/>
      <c r="CT31" s="381"/>
      <c r="CU31" s="381"/>
      <c r="CV31" s="381"/>
      <c r="CW31" s="381"/>
      <c r="CX31" s="381"/>
      <c r="CY31" s="381"/>
      <c r="CZ31" s="381"/>
      <c r="DA31" s="381"/>
      <c r="DB31" s="381"/>
      <c r="DC31" s="381"/>
      <c r="DD31" s="381"/>
      <c r="DE31" s="381"/>
      <c r="DF31" s="381"/>
      <c r="DG31" s="381"/>
      <c r="DH31" s="381"/>
      <c r="DI31" s="381"/>
      <c r="DJ31" s="381"/>
      <c r="DK31" s="381"/>
      <c r="DL31" s="381"/>
      <c r="DM31" s="381"/>
      <c r="DN31" s="381"/>
      <c r="DO31" s="381"/>
      <c r="DP31" s="381"/>
      <c r="DQ31" s="381"/>
      <c r="DR31" s="381"/>
      <c r="DS31" s="381"/>
      <c r="DT31" s="381"/>
      <c r="DU31" s="381"/>
      <c r="DV31" s="381"/>
      <c r="DW31" s="381"/>
      <c r="DX31" s="381"/>
      <c r="DY31" s="381"/>
      <c r="DZ31" s="381"/>
      <c r="EA31" s="381"/>
      <c r="EB31" s="381"/>
      <c r="EC31" s="381"/>
      <c r="ED31" s="381"/>
      <c r="EE31" s="381"/>
      <c r="EF31" s="381"/>
      <c r="EG31" s="381"/>
      <c r="EH31" s="381"/>
      <c r="EI31" s="381"/>
      <c r="EJ31" s="381"/>
      <c r="EK31" s="381"/>
      <c r="EL31" s="381"/>
      <c r="EM31" s="381"/>
      <c r="EN31" s="381"/>
      <c r="EO31" s="381"/>
      <c r="EP31" s="381"/>
      <c r="EQ31" s="381"/>
      <c r="ER31" s="381"/>
      <c r="ES31" s="381"/>
      <c r="ET31" s="381"/>
      <c r="EU31" s="381"/>
    </row>
  </sheetData>
  <mergeCells count="36">
    <mergeCell ref="A29:DQ29"/>
    <mergeCell ref="AV3:AY3"/>
    <mergeCell ref="BZ3:CC3"/>
    <mergeCell ref="BP3:BS3"/>
    <mergeCell ref="BU3:BX3"/>
    <mergeCell ref="BF3:BI3"/>
    <mergeCell ref="BA3:BD3"/>
    <mergeCell ref="AQ3:AT3"/>
    <mergeCell ref="CJ3:CM3"/>
    <mergeCell ref="CE3:CH3"/>
    <mergeCell ref="AB3:AE3"/>
    <mergeCell ref="C3:F3"/>
    <mergeCell ref="H3:K3"/>
    <mergeCell ref="A28:DQ28"/>
    <mergeCell ref="A27:DQ27"/>
    <mergeCell ref="A31:EU31"/>
    <mergeCell ref="ER3:EU3"/>
    <mergeCell ref="EH3:EK3"/>
    <mergeCell ref="EM3:EP3"/>
    <mergeCell ref="CT3:CW3"/>
    <mergeCell ref="DX3:EA3"/>
    <mergeCell ref="EC3:EF3"/>
    <mergeCell ref="DN3:DQ3"/>
    <mergeCell ref="DS3:DV3"/>
    <mergeCell ref="DI3:DL3"/>
    <mergeCell ref="M3:P3"/>
    <mergeCell ref="R3:U3"/>
    <mergeCell ref="W3:Z3"/>
    <mergeCell ref="AG3:AJ3"/>
    <mergeCell ref="AL3:AO3"/>
    <mergeCell ref="BK3:BN3"/>
    <mergeCell ref="EW3:EZ3"/>
    <mergeCell ref="FB3:FE3"/>
    <mergeCell ref="CY3:DB3"/>
    <mergeCell ref="DD3:DG3"/>
    <mergeCell ref="CO3:CR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L84"/>
  <sheetViews>
    <sheetView showGridLines="0" zoomScale="90" zoomScaleNormal="90" workbookViewId="0">
      <pane xSplit="1" ySplit="3" topLeftCell="AE4" activePane="bottomRight" state="frozen"/>
      <selection pane="topRight" activeCell="Y50" sqref="Y50"/>
      <selection pane="bottomLeft" activeCell="Y50" sqref="Y50"/>
      <selection pane="bottomRight"/>
    </sheetView>
  </sheetViews>
  <sheetFormatPr defaultColWidth="8.7109375" defaultRowHeight="14.25" customHeight="1" outlineLevelCol="1" x14ac:dyDescent="0.2"/>
  <cols>
    <col min="1" max="1" width="50.7109375" style="1" customWidth="1"/>
    <col min="2" max="10" width="15.7109375" style="69" hidden="1" customWidth="1" outlineLevel="1"/>
    <col min="11" max="11" width="15.7109375" style="69" hidden="1" customWidth="1" outlineLevel="1" collapsed="1"/>
    <col min="12" max="16" width="15.7109375" style="69" hidden="1" customWidth="1" outlineLevel="1"/>
    <col min="17" max="17" width="15.7109375" style="69" hidden="1" customWidth="1" outlineLevel="1" collapsed="1"/>
    <col min="18" max="22" width="15.7109375" style="69" hidden="1" customWidth="1" outlineLevel="1"/>
    <col min="23" max="29" width="15.7109375" style="1" hidden="1" customWidth="1" outlineLevel="1"/>
    <col min="30" max="30" width="20.7109375" style="1" hidden="1" customWidth="1" outlineLevel="1"/>
    <col min="31" max="31" width="20.7109375" style="1" customWidth="1" collapsed="1"/>
    <col min="32" max="32" width="20.7109375" style="1" customWidth="1"/>
    <col min="33" max="33" width="7.140625" style="69" bestFit="1" customWidth="1"/>
    <col min="34" max="38" width="15.7109375" style="69" hidden="1" customWidth="1" outlineLevel="1"/>
    <col min="39" max="48" width="15.7109375" style="1" hidden="1" customWidth="1" outlineLevel="1"/>
    <col min="49" max="49" width="15.7109375" style="1" hidden="1" customWidth="1" outlineLevel="1" collapsed="1"/>
    <col min="50" max="61" width="15.7109375" style="1" hidden="1" customWidth="1" outlineLevel="1"/>
    <col min="62" max="62" width="20.7109375" style="1" hidden="1" customWidth="1" outlineLevel="1"/>
    <col min="63" max="63" width="20.7109375" style="1" customWidth="1" collapsed="1"/>
    <col min="64" max="64" width="20.7109375" style="1" customWidth="1"/>
    <col min="65" max="16384" width="8.7109375" style="1"/>
  </cols>
  <sheetData>
    <row r="1" spans="1:64" ht="15" x14ac:dyDescent="0.25">
      <c r="A1" s="11" t="s">
        <v>205</v>
      </c>
    </row>
    <row r="2" spans="1:64" ht="55.35" customHeight="1" x14ac:dyDescent="0.25">
      <c r="B2" s="386" t="s">
        <v>206</v>
      </c>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8"/>
      <c r="AF2" s="389"/>
      <c r="AG2" s="350"/>
      <c r="AH2" s="387" t="s">
        <v>207</v>
      </c>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8"/>
      <c r="BL2" s="389"/>
    </row>
    <row r="3" spans="1:64" ht="15" x14ac:dyDescent="0.25">
      <c r="B3" s="202" t="s">
        <v>208</v>
      </c>
      <c r="C3" s="202" t="s">
        <v>209</v>
      </c>
      <c r="D3" s="202" t="s">
        <v>210</v>
      </c>
      <c r="E3" s="202" t="s">
        <v>209</v>
      </c>
      <c r="F3" s="202" t="s">
        <v>210</v>
      </c>
      <c r="G3" s="202" t="s">
        <v>209</v>
      </c>
      <c r="H3" s="202" t="s">
        <v>210</v>
      </c>
      <c r="I3" s="202" t="s">
        <v>208</v>
      </c>
      <c r="J3" s="202" t="s">
        <v>209</v>
      </c>
      <c r="K3" s="202" t="s">
        <v>210</v>
      </c>
      <c r="L3" s="202" t="s">
        <v>209</v>
      </c>
      <c r="M3" s="202" t="s">
        <v>210</v>
      </c>
      <c r="N3" s="202" t="s">
        <v>209</v>
      </c>
      <c r="O3" s="202" t="s">
        <v>210</v>
      </c>
      <c r="P3" s="202" t="s">
        <v>208</v>
      </c>
      <c r="Q3" s="202" t="s">
        <v>209</v>
      </c>
      <c r="R3" s="202" t="s">
        <v>210</v>
      </c>
      <c r="S3" s="202" t="s">
        <v>209</v>
      </c>
      <c r="T3" s="202" t="s">
        <v>210</v>
      </c>
      <c r="U3" s="202" t="s">
        <v>209</v>
      </c>
      <c r="V3" s="202" t="s">
        <v>210</v>
      </c>
      <c r="W3" s="202" t="s">
        <v>208</v>
      </c>
      <c r="X3" s="202" t="s">
        <v>209</v>
      </c>
      <c r="Y3" s="202" t="s">
        <v>210</v>
      </c>
      <c r="Z3" s="202" t="s">
        <v>209</v>
      </c>
      <c r="AA3" s="202" t="s">
        <v>210</v>
      </c>
      <c r="AB3" s="202" t="s">
        <v>209</v>
      </c>
      <c r="AC3" s="202" t="s">
        <v>210</v>
      </c>
      <c r="AD3" s="352" t="s">
        <v>208</v>
      </c>
      <c r="AE3" s="351" t="s">
        <v>209</v>
      </c>
      <c r="AF3" s="353" t="s">
        <v>210</v>
      </c>
      <c r="AG3" s="100"/>
      <c r="AH3" s="202" t="s">
        <v>208</v>
      </c>
      <c r="AI3" s="202" t="s">
        <v>209</v>
      </c>
      <c r="AJ3" s="202" t="s">
        <v>210</v>
      </c>
      <c r="AK3" s="202" t="s">
        <v>209</v>
      </c>
      <c r="AL3" s="202" t="s">
        <v>210</v>
      </c>
      <c r="AM3" s="202" t="s">
        <v>209</v>
      </c>
      <c r="AN3" s="202" t="s">
        <v>210</v>
      </c>
      <c r="AO3" s="202" t="s">
        <v>208</v>
      </c>
      <c r="AP3" s="202" t="s">
        <v>209</v>
      </c>
      <c r="AQ3" s="202" t="s">
        <v>210</v>
      </c>
      <c r="AR3" s="202" t="s">
        <v>209</v>
      </c>
      <c r="AS3" s="202" t="s">
        <v>210</v>
      </c>
      <c r="AT3" s="202" t="s">
        <v>209</v>
      </c>
      <c r="AU3" s="202" t="s">
        <v>210</v>
      </c>
      <c r="AV3" s="202" t="s">
        <v>208</v>
      </c>
      <c r="AW3" s="202" t="s">
        <v>209</v>
      </c>
      <c r="AX3" s="202" t="s">
        <v>210</v>
      </c>
      <c r="AY3" s="202" t="s">
        <v>209</v>
      </c>
      <c r="AZ3" s="202" t="s">
        <v>210</v>
      </c>
      <c r="BA3" s="202" t="s">
        <v>209</v>
      </c>
      <c r="BB3" s="202" t="s">
        <v>210</v>
      </c>
      <c r="BC3" s="202" t="s">
        <v>208</v>
      </c>
      <c r="BD3" s="202" t="s">
        <v>209</v>
      </c>
      <c r="BE3" s="202" t="s">
        <v>210</v>
      </c>
      <c r="BF3" s="202" t="s">
        <v>209</v>
      </c>
      <c r="BG3" s="202" t="s">
        <v>210</v>
      </c>
      <c r="BH3" s="202" t="s">
        <v>209</v>
      </c>
      <c r="BI3" s="202" t="s">
        <v>210</v>
      </c>
      <c r="BJ3" s="352" t="s">
        <v>208</v>
      </c>
      <c r="BK3" s="351" t="s">
        <v>209</v>
      </c>
      <c r="BL3" s="353" t="s">
        <v>210</v>
      </c>
    </row>
    <row r="4" spans="1:64" ht="45" x14ac:dyDescent="0.2">
      <c r="A4" s="211"/>
      <c r="B4" s="223" t="s">
        <v>211</v>
      </c>
      <c r="C4" s="223" t="s">
        <v>212</v>
      </c>
      <c r="D4" s="223" t="s">
        <v>212</v>
      </c>
      <c r="E4" s="223" t="s">
        <v>213</v>
      </c>
      <c r="F4" s="223" t="s">
        <v>213</v>
      </c>
      <c r="G4" s="223" t="s">
        <v>214</v>
      </c>
      <c r="H4" s="223" t="s">
        <v>214</v>
      </c>
      <c r="I4" s="223" t="s">
        <v>215</v>
      </c>
      <c r="J4" s="224" t="s">
        <v>216</v>
      </c>
      <c r="K4" s="224" t="s">
        <v>216</v>
      </c>
      <c r="L4" s="224" t="s">
        <v>217</v>
      </c>
      <c r="M4" s="224" t="s">
        <v>217</v>
      </c>
      <c r="N4" s="224" t="s">
        <v>218</v>
      </c>
      <c r="O4" s="224" t="s">
        <v>218</v>
      </c>
      <c r="P4" s="224" t="s">
        <v>219</v>
      </c>
      <c r="Q4" s="224" t="s">
        <v>220</v>
      </c>
      <c r="R4" s="224" t="s">
        <v>220</v>
      </c>
      <c r="S4" s="224" t="s">
        <v>221</v>
      </c>
      <c r="T4" s="224" t="s">
        <v>221</v>
      </c>
      <c r="U4" s="224" t="s">
        <v>222</v>
      </c>
      <c r="V4" s="224" t="s">
        <v>222</v>
      </c>
      <c r="W4" s="224" t="s">
        <v>223</v>
      </c>
      <c r="X4" s="224" t="s">
        <v>224</v>
      </c>
      <c r="Y4" s="224" t="s">
        <v>224</v>
      </c>
      <c r="Z4" s="224" t="s">
        <v>225</v>
      </c>
      <c r="AA4" s="224" t="s">
        <v>225</v>
      </c>
      <c r="AB4" s="326" t="s">
        <v>226</v>
      </c>
      <c r="AC4" s="326" t="s">
        <v>226</v>
      </c>
      <c r="AD4" s="348" t="s">
        <v>227</v>
      </c>
      <c r="AE4" s="354" t="s">
        <v>228</v>
      </c>
      <c r="AF4" s="355" t="s">
        <v>228</v>
      </c>
      <c r="AG4" s="225"/>
      <c r="AH4" s="223" t="s">
        <v>229</v>
      </c>
      <c r="AI4" s="223" t="s">
        <v>230</v>
      </c>
      <c r="AJ4" s="223" t="s">
        <v>230</v>
      </c>
      <c r="AK4" s="223" t="s">
        <v>213</v>
      </c>
      <c r="AL4" s="223" t="s">
        <v>213</v>
      </c>
      <c r="AM4" s="223" t="s">
        <v>214</v>
      </c>
      <c r="AN4" s="223" t="s">
        <v>214</v>
      </c>
      <c r="AO4" s="223" t="s">
        <v>215</v>
      </c>
      <c r="AP4" s="224" t="s">
        <v>216</v>
      </c>
      <c r="AQ4" s="224" t="s">
        <v>216</v>
      </c>
      <c r="AR4" s="224" t="s">
        <v>217</v>
      </c>
      <c r="AS4" s="224" t="s">
        <v>217</v>
      </c>
      <c r="AT4" s="224" t="s">
        <v>218</v>
      </c>
      <c r="AU4" s="224" t="s">
        <v>218</v>
      </c>
      <c r="AV4" s="224" t="s">
        <v>219</v>
      </c>
      <c r="AW4" s="224" t="s">
        <v>220</v>
      </c>
      <c r="AX4" s="224" t="s">
        <v>220</v>
      </c>
      <c r="AY4" s="224" t="s">
        <v>221</v>
      </c>
      <c r="AZ4" s="224" t="s">
        <v>221</v>
      </c>
      <c r="BA4" s="224" t="s">
        <v>222</v>
      </c>
      <c r="BB4" s="224" t="s">
        <v>222</v>
      </c>
      <c r="BC4" s="224" t="s">
        <v>223</v>
      </c>
      <c r="BD4" s="224" t="s">
        <v>224</v>
      </c>
      <c r="BE4" s="224" t="s">
        <v>224</v>
      </c>
      <c r="BF4" s="224" t="s">
        <v>225</v>
      </c>
      <c r="BG4" s="224" t="s">
        <v>225</v>
      </c>
      <c r="BH4" s="326" t="s">
        <v>226</v>
      </c>
      <c r="BI4" s="326" t="s">
        <v>226</v>
      </c>
      <c r="BJ4" s="326" t="s">
        <v>227</v>
      </c>
      <c r="BK4" s="354" t="s">
        <v>228</v>
      </c>
      <c r="BL4" s="355" t="s">
        <v>228</v>
      </c>
    </row>
    <row r="5" spans="1:64" ht="16.149999999999999" customHeight="1" x14ac:dyDescent="0.2">
      <c r="A5" s="75" t="s">
        <v>231</v>
      </c>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349"/>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row>
    <row r="6" spans="1:64" ht="16.149999999999999" customHeight="1" x14ac:dyDescent="0.2">
      <c r="A6" s="182" t="s">
        <v>188</v>
      </c>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8"/>
      <c r="AH6" s="189"/>
      <c r="AI6" s="189"/>
      <c r="AJ6" s="189"/>
      <c r="AK6" s="189"/>
      <c r="AL6" s="189"/>
      <c r="AM6" s="189"/>
      <c r="AN6" s="189"/>
      <c r="AO6" s="189"/>
      <c r="AP6" s="189"/>
      <c r="AQ6" s="189"/>
      <c r="AR6" s="189"/>
      <c r="AS6" s="189"/>
      <c r="AT6" s="189"/>
      <c r="AU6" s="189"/>
      <c r="AV6" s="189"/>
      <c r="AW6" s="189"/>
      <c r="AX6" s="189"/>
      <c r="AY6" s="189"/>
      <c r="AZ6" s="189"/>
      <c r="BA6" s="189"/>
      <c r="BB6" s="189"/>
      <c r="BC6" s="189"/>
      <c r="BD6" s="189"/>
      <c r="BE6" s="189"/>
      <c r="BF6" s="189"/>
      <c r="BG6" s="189"/>
      <c r="BH6" s="189"/>
      <c r="BI6" s="189"/>
      <c r="BJ6" s="189"/>
      <c r="BK6" s="189"/>
      <c r="BL6" s="189"/>
    </row>
    <row r="7" spans="1:64" ht="16.149999999999999" customHeight="1" x14ac:dyDescent="0.2">
      <c r="A7" s="183" t="s">
        <v>189</v>
      </c>
      <c r="B7" s="189">
        <v>0.14547253834735283</v>
      </c>
      <c r="C7" s="189">
        <v>0.13702487095260449</v>
      </c>
      <c r="D7" s="189">
        <v>0.14113680154142588</v>
      </c>
      <c r="E7" s="189">
        <v>0.124941506785213</v>
      </c>
      <c r="F7" s="189">
        <v>0.13563364604865649</v>
      </c>
      <c r="G7" s="189">
        <v>0.16</v>
      </c>
      <c r="H7" s="189">
        <v>0.14270575768279767</v>
      </c>
      <c r="I7" s="189">
        <v>8.3801295896328315E-2</v>
      </c>
      <c r="J7" s="189">
        <v>0.01</v>
      </c>
      <c r="K7" s="189">
        <v>0.04</v>
      </c>
      <c r="L7" s="189">
        <v>7.0000000000000007E-2</v>
      </c>
      <c r="M7" s="189">
        <v>0.05</v>
      </c>
      <c r="N7" s="189">
        <v>7.0000000000000007E-2</v>
      </c>
      <c r="O7" s="189">
        <v>0.05</v>
      </c>
      <c r="P7" s="189">
        <v>0.08</v>
      </c>
      <c r="Q7" s="189">
        <v>0.09</v>
      </c>
      <c r="R7" s="189">
        <v>0.09</v>
      </c>
      <c r="S7" s="189">
        <v>9.170731707317073E-2</v>
      </c>
      <c r="T7" s="189">
        <v>8.7851338750499441E-2</v>
      </c>
      <c r="U7" s="189">
        <v>0.08</v>
      </c>
      <c r="V7" s="189">
        <v>0.09</v>
      </c>
      <c r="W7" s="189">
        <v>0.09</v>
      </c>
      <c r="X7" s="189">
        <v>0.14000000000000001</v>
      </c>
      <c r="Y7" s="189">
        <v>0.11</v>
      </c>
      <c r="Z7" s="189">
        <v>0.1</v>
      </c>
      <c r="AA7" s="189">
        <v>0.11</v>
      </c>
      <c r="AB7" s="189">
        <v>5.3016142735768775E-2</v>
      </c>
      <c r="AC7" s="189">
        <v>9.5458841532022096E-2</v>
      </c>
      <c r="AD7" s="113">
        <v>6.3E-2</v>
      </c>
      <c r="AE7" s="113">
        <v>3.9E-2</v>
      </c>
      <c r="AF7" s="113">
        <v>5.0999999999999997E-2</v>
      </c>
      <c r="AG7" s="188"/>
      <c r="AH7" s="189">
        <v>0.15642820186291659</v>
      </c>
      <c r="AI7" s="189">
        <v>0.14421077091535092</v>
      </c>
      <c r="AJ7" s="189">
        <v>0.15014230598964259</v>
      </c>
      <c r="AK7" s="189">
        <v>0.12876071300104758</v>
      </c>
      <c r="AL7" s="189">
        <v>0.14284866641497493</v>
      </c>
      <c r="AM7" s="189">
        <v>0.17</v>
      </c>
      <c r="AN7" s="189">
        <v>0.14912251092855106</v>
      </c>
      <c r="AO7" s="189">
        <v>9.0535302932743172E-2</v>
      </c>
      <c r="AP7" s="189">
        <v>0.02</v>
      </c>
      <c r="AQ7" s="189">
        <v>0.05</v>
      </c>
      <c r="AR7" s="189">
        <v>7.0000000000000007E-2</v>
      </c>
      <c r="AS7" s="189">
        <v>0.06</v>
      </c>
      <c r="AT7" s="189">
        <v>7.0000000000000007E-2</v>
      </c>
      <c r="AU7" s="189">
        <v>0.06</v>
      </c>
      <c r="AV7" s="189">
        <v>0.08</v>
      </c>
      <c r="AW7" s="189">
        <v>0.09</v>
      </c>
      <c r="AX7" s="189">
        <v>0.08</v>
      </c>
      <c r="AY7" s="189">
        <v>8.8275710034412647E-2</v>
      </c>
      <c r="AZ7" s="189">
        <v>8.4869942545833091E-2</v>
      </c>
      <c r="BA7" s="189">
        <v>0.08</v>
      </c>
      <c r="BB7" s="189">
        <v>0.08</v>
      </c>
      <c r="BC7" s="189">
        <v>0.09</v>
      </c>
      <c r="BD7" s="189">
        <v>0.14000000000000001</v>
      </c>
      <c r="BE7" s="189">
        <v>0.12</v>
      </c>
      <c r="BF7" s="189">
        <v>0.11</v>
      </c>
      <c r="BG7" s="189">
        <v>0.11</v>
      </c>
      <c r="BH7" s="189">
        <v>5.6517860094209775E-2</v>
      </c>
      <c r="BI7" s="189">
        <v>9.8196163763243235E-2</v>
      </c>
      <c r="BJ7" s="113">
        <v>7.0000000000000007E-2</v>
      </c>
      <c r="BK7" s="113">
        <v>0.04</v>
      </c>
      <c r="BL7" s="113">
        <v>0.05</v>
      </c>
    </row>
    <row r="8" spans="1:64" ht="16.149999999999999" customHeight="1" x14ac:dyDescent="0.2">
      <c r="A8" s="184" t="s">
        <v>190</v>
      </c>
      <c r="B8" s="189">
        <v>0.2085365853658537</v>
      </c>
      <c r="C8" s="189">
        <v>3.2594175794816958E-2</v>
      </c>
      <c r="D8" s="189">
        <v>0.10236982105432856</v>
      </c>
      <c r="E8" s="189">
        <v>-9.3498904309715206E-2</v>
      </c>
      <c r="F8" s="189">
        <v>2.434529582929186E-2</v>
      </c>
      <c r="G8" s="189">
        <v>0</v>
      </c>
      <c r="H8" s="189">
        <v>1.7481101511879111E-2</v>
      </c>
      <c r="I8" s="189">
        <v>-0.19912546249579555</v>
      </c>
      <c r="J8" s="189">
        <v>-0.51</v>
      </c>
      <c r="K8" s="189">
        <v>-0.37</v>
      </c>
      <c r="L8" s="189">
        <v>-0.35</v>
      </c>
      <c r="M8" s="189">
        <v>-0.36</v>
      </c>
      <c r="N8" s="189">
        <v>-0.4</v>
      </c>
      <c r="O8" s="189">
        <v>-0.37</v>
      </c>
      <c r="P8" s="189">
        <v>-0.08</v>
      </c>
      <c r="Q8" s="189">
        <v>0.8</v>
      </c>
      <c r="R8" s="189">
        <v>0.31</v>
      </c>
      <c r="S8" s="189">
        <v>0.45816242821985226</v>
      </c>
      <c r="T8" s="189">
        <v>0.36379874962786557</v>
      </c>
      <c r="U8" s="189">
        <v>0.76</v>
      </c>
      <c r="V8" s="189">
        <v>0.48</v>
      </c>
      <c r="W8" s="189">
        <v>0.68</v>
      </c>
      <c r="X8" s="189">
        <v>0.31</v>
      </c>
      <c r="Y8" s="189">
        <v>0.45</v>
      </c>
      <c r="Z8" s="189">
        <v>0.19</v>
      </c>
      <c r="AA8" s="189">
        <v>0.35</v>
      </c>
      <c r="AB8" s="189">
        <v>-9.6327387198321041E-2</v>
      </c>
      <c r="AC8" s="189">
        <v>0.19880815623205061</v>
      </c>
      <c r="AD8" s="113">
        <v>-0.19800000000000001</v>
      </c>
      <c r="AE8" s="113">
        <v>-0.22500000000000001</v>
      </c>
      <c r="AF8" s="113">
        <v>-0.21299999999999999</v>
      </c>
      <c r="AG8" s="188"/>
      <c r="AH8" s="189">
        <v>0.21477049320037786</v>
      </c>
      <c r="AI8" s="189">
        <v>3.5726274058334416E-2</v>
      </c>
      <c r="AJ8" s="189">
        <v>0.10660774849878536</v>
      </c>
      <c r="AK8" s="189">
        <v>-8.9952432892027007E-2</v>
      </c>
      <c r="AL8" s="189">
        <v>2.8229486145936598E-2</v>
      </c>
      <c r="AM8" s="189">
        <v>0</v>
      </c>
      <c r="AN8" s="189">
        <v>2.0593234152219003E-2</v>
      </c>
      <c r="AO8" s="189">
        <v>-0.1975049982617838</v>
      </c>
      <c r="AP8" s="189">
        <v>-0.51</v>
      </c>
      <c r="AQ8" s="189">
        <v>-0.37</v>
      </c>
      <c r="AR8" s="189">
        <v>-0.34</v>
      </c>
      <c r="AS8" s="189">
        <v>-0.36</v>
      </c>
      <c r="AT8" s="189">
        <v>-0.4</v>
      </c>
      <c r="AU8" s="189">
        <v>-0.37</v>
      </c>
      <c r="AV8" s="189">
        <v>-0.08</v>
      </c>
      <c r="AW8" s="189">
        <v>0.78</v>
      </c>
      <c r="AX8" s="189">
        <v>0.3</v>
      </c>
      <c r="AY8" s="189">
        <v>0.4546500321769702</v>
      </c>
      <c r="AZ8" s="189">
        <v>0.35845621022187868</v>
      </c>
      <c r="BA8" s="189">
        <v>0.76</v>
      </c>
      <c r="BB8" s="189">
        <v>0.47</v>
      </c>
      <c r="BC8" s="189">
        <v>0.68</v>
      </c>
      <c r="BD8" s="189">
        <v>0.31</v>
      </c>
      <c r="BE8" s="189">
        <v>0.45</v>
      </c>
      <c r="BF8" s="189">
        <v>0.2</v>
      </c>
      <c r="BG8" s="189">
        <v>0.35</v>
      </c>
      <c r="BH8" s="189">
        <v>-9.2865042430129136E-2</v>
      </c>
      <c r="BI8" s="189">
        <v>0.20140952437953652</v>
      </c>
      <c r="BJ8" s="113">
        <v>-0.2</v>
      </c>
      <c r="BK8" s="113">
        <v>-0.22</v>
      </c>
      <c r="BL8" s="113">
        <v>-0.21</v>
      </c>
    </row>
    <row r="9" spans="1:64" ht="16.149999999999999" customHeight="1" x14ac:dyDescent="0.2">
      <c r="A9" s="183" t="s">
        <v>191</v>
      </c>
      <c r="B9" s="189">
        <v>-0.13917841814837517</v>
      </c>
      <c r="C9" s="189">
        <v>0.12657388999337305</v>
      </c>
      <c r="D9" s="189">
        <v>-1.1464968152866314E-2</v>
      </c>
      <c r="E9" s="189">
        <v>2.4252679075014001E-2</v>
      </c>
      <c r="F9" s="189">
        <v>1.4247913698351082E-3</v>
      </c>
      <c r="G9" s="189">
        <v>0.21</v>
      </c>
      <c r="H9" s="189">
        <v>6.2196168144123536E-2</v>
      </c>
      <c r="I9" s="189">
        <v>4.3447293447293402E-2</v>
      </c>
      <c r="J9" s="189">
        <v>-0.56000000000000005</v>
      </c>
      <c r="K9" s="189">
        <v>-0.28000000000000003</v>
      </c>
      <c r="L9" s="189">
        <v>-0.32</v>
      </c>
      <c r="M9" s="189">
        <v>-0.3</v>
      </c>
      <c r="N9" s="189">
        <v>-0.03</v>
      </c>
      <c r="O9" s="189">
        <v>-0.21</v>
      </c>
      <c r="P9" s="189">
        <v>-0.09</v>
      </c>
      <c r="Q9" s="189">
        <v>2.17</v>
      </c>
      <c r="R9" s="189">
        <v>0.68</v>
      </c>
      <c r="S9" s="189">
        <v>1.1631663974151858</v>
      </c>
      <c r="T9" s="189">
        <v>0.85309427414690553</v>
      </c>
      <c r="U9" s="189">
        <v>0.93</v>
      </c>
      <c r="V9" s="189">
        <v>0.88</v>
      </c>
      <c r="W9" s="189">
        <v>0.81</v>
      </c>
      <c r="X9" s="189">
        <v>0.28999999999999998</v>
      </c>
      <c r="Y9" s="189">
        <v>0.48</v>
      </c>
      <c r="Z9" s="189">
        <v>-0.17</v>
      </c>
      <c r="AA9" s="189">
        <v>0.21</v>
      </c>
      <c r="AB9" s="189">
        <v>-0.5448745214802212</v>
      </c>
      <c r="AC9" s="189">
        <v>-0.11144117382302643</v>
      </c>
      <c r="AD9" s="113">
        <v>-0.50800000000000001</v>
      </c>
      <c r="AE9" s="113">
        <v>-0.47099999999999997</v>
      </c>
      <c r="AF9" s="113">
        <v>-0.48699999999999999</v>
      </c>
      <c r="AG9" s="188"/>
      <c r="AH9" s="189">
        <v>-0.13797642353041895</v>
      </c>
      <c r="AI9" s="189">
        <v>0.1269721146762646</v>
      </c>
      <c r="AJ9" s="189">
        <v>-1.0611259986126784E-2</v>
      </c>
      <c r="AK9" s="189">
        <v>2.3640719317741338E-2</v>
      </c>
      <c r="AL9" s="189">
        <v>1.7541140786933866E-3</v>
      </c>
      <c r="AM9" s="189">
        <v>0.2</v>
      </c>
      <c r="AN9" s="189">
        <v>6.2110334116652378E-2</v>
      </c>
      <c r="AO9" s="189">
        <v>4.5891356243618044E-2</v>
      </c>
      <c r="AP9" s="189">
        <v>-0.55000000000000004</v>
      </c>
      <c r="AQ9" s="189">
        <v>-0.28000000000000003</v>
      </c>
      <c r="AR9" s="189">
        <v>-0.32</v>
      </c>
      <c r="AS9" s="189">
        <v>-0.3</v>
      </c>
      <c r="AT9" s="189">
        <v>-0.03</v>
      </c>
      <c r="AU9" s="189">
        <v>-0.21</v>
      </c>
      <c r="AV9" s="189">
        <v>-0.09</v>
      </c>
      <c r="AW9" s="189">
        <v>2.15</v>
      </c>
      <c r="AX9" s="189">
        <v>0.67</v>
      </c>
      <c r="AY9" s="189">
        <v>1.1571645134441775</v>
      </c>
      <c r="AZ9" s="189">
        <v>0.84360528912606192</v>
      </c>
      <c r="BA9" s="189">
        <v>0.93</v>
      </c>
      <c r="BB9" s="189">
        <v>0.88</v>
      </c>
      <c r="BC9" s="189">
        <v>0.81</v>
      </c>
      <c r="BD9" s="189">
        <v>0.28999999999999998</v>
      </c>
      <c r="BE9" s="189">
        <v>0.48</v>
      </c>
      <c r="BF9" s="189">
        <v>-0.17</v>
      </c>
      <c r="BG9" s="189">
        <v>0.21</v>
      </c>
      <c r="BH9" s="189">
        <v>-0.54358285135414985</v>
      </c>
      <c r="BI9" s="189">
        <v>-0.11012189449161223</v>
      </c>
      <c r="BJ9" s="113">
        <v>-0.51</v>
      </c>
      <c r="BK9" s="113">
        <v>-0.47</v>
      </c>
      <c r="BL9" s="113">
        <v>-0.49</v>
      </c>
    </row>
    <row r="10" spans="1:64" ht="16.149999999999999" customHeight="1" x14ac:dyDescent="0.2">
      <c r="A10" s="183" t="s">
        <v>192</v>
      </c>
      <c r="B10" s="189">
        <v>-8.1743869209808476E-3</v>
      </c>
      <c r="C10" s="189">
        <v>-2.4937655860349482E-3</v>
      </c>
      <c r="D10" s="189">
        <v>-5.2083333333334068E-3</v>
      </c>
      <c r="E10" s="189">
        <v>0.35127478753541097</v>
      </c>
      <c r="F10" s="189">
        <v>0.10704727921498661</v>
      </c>
      <c r="G10" s="189">
        <v>0.11</v>
      </c>
      <c r="H10" s="189">
        <v>0.10852237890864511</v>
      </c>
      <c r="I10" s="189">
        <v>6.5934065934066088E-2</v>
      </c>
      <c r="J10" s="189">
        <v>-0.17</v>
      </c>
      <c r="K10" s="189">
        <v>-0.05</v>
      </c>
      <c r="L10" s="189">
        <v>-0.19</v>
      </c>
      <c r="M10" s="189">
        <v>-0.11</v>
      </c>
      <c r="N10" s="189">
        <v>-0.01</v>
      </c>
      <c r="O10" s="189">
        <v>-0.08</v>
      </c>
      <c r="P10" s="189">
        <v>-0.04</v>
      </c>
      <c r="Q10" s="189">
        <v>0.34</v>
      </c>
      <c r="R10" s="189">
        <v>0.13</v>
      </c>
      <c r="S10" s="189">
        <v>0.20466321243523311</v>
      </c>
      <c r="T10" s="189">
        <v>0.15884476534296052</v>
      </c>
      <c r="U10" s="189">
        <v>0.16</v>
      </c>
      <c r="V10" s="189">
        <v>0.16</v>
      </c>
      <c r="W10" s="189">
        <v>0.27</v>
      </c>
      <c r="X10" s="189">
        <v>0.19</v>
      </c>
      <c r="Y10" s="189">
        <v>0.22</v>
      </c>
      <c r="Z10" s="189">
        <v>0.03</v>
      </c>
      <c r="AA10" s="189">
        <v>0.15</v>
      </c>
      <c r="AB10" s="189">
        <v>-0.2331288343558281</v>
      </c>
      <c r="AC10" s="189">
        <v>2.2715539494063016E-2</v>
      </c>
      <c r="AD10" s="113">
        <v>-0.30199999999999999</v>
      </c>
      <c r="AE10" s="113">
        <v>-0.27700000000000002</v>
      </c>
      <c r="AF10" s="113">
        <v>-0.28399999999999997</v>
      </c>
      <c r="AG10" s="188"/>
      <c r="AH10" s="189">
        <v>1.5977301338726067E-3</v>
      </c>
      <c r="AI10" s="189">
        <v>4.2818327822032459E-3</v>
      </c>
      <c r="AJ10" s="189">
        <v>3.0026082832701755E-3</v>
      </c>
      <c r="AK10" s="189">
        <v>0.35297337931893347</v>
      </c>
      <c r="AL10" s="189">
        <v>0.11352953839255372</v>
      </c>
      <c r="AM10" s="189">
        <v>0.11</v>
      </c>
      <c r="AN10" s="189">
        <v>0.11295249975856876</v>
      </c>
      <c r="AO10" s="189">
        <v>6.9016176859133277E-2</v>
      </c>
      <c r="AP10" s="189">
        <v>-0.15</v>
      </c>
      <c r="AQ10" s="189">
        <v>-0.05</v>
      </c>
      <c r="AR10" s="189">
        <v>-0.18</v>
      </c>
      <c r="AS10" s="189">
        <v>-0.1</v>
      </c>
      <c r="AT10" s="189">
        <v>-0.01</v>
      </c>
      <c r="AU10" s="189">
        <v>-7.0000000000000007E-2</v>
      </c>
      <c r="AV10" s="189">
        <v>-0.03</v>
      </c>
      <c r="AW10" s="189">
        <v>0.32</v>
      </c>
      <c r="AX10" s="189">
        <v>0.13</v>
      </c>
      <c r="AY10" s="189">
        <v>0.19997834492739774</v>
      </c>
      <c r="AZ10" s="189">
        <v>0.15596820423067362</v>
      </c>
      <c r="BA10" s="189">
        <v>0.18</v>
      </c>
      <c r="BB10" s="189">
        <v>0.16</v>
      </c>
      <c r="BC10" s="189">
        <v>0.28000000000000003</v>
      </c>
      <c r="BD10" s="189">
        <v>0.19</v>
      </c>
      <c r="BE10" s="189">
        <v>0.23</v>
      </c>
      <c r="BF10" s="189">
        <v>0.04</v>
      </c>
      <c r="BG10" s="189">
        <v>0.16</v>
      </c>
      <c r="BH10" s="189">
        <v>-0.22184130786461501</v>
      </c>
      <c r="BI10" s="189">
        <v>3.2095849869543502E-2</v>
      </c>
      <c r="BJ10" s="113">
        <v>-0.28999999999999998</v>
      </c>
      <c r="BK10" s="113">
        <v>-0.26</v>
      </c>
      <c r="BL10" s="113">
        <v>-0.27</v>
      </c>
    </row>
    <row r="11" spans="1:64" ht="16.149999999999999" customHeight="1" x14ac:dyDescent="0.2">
      <c r="A11" s="286" t="s">
        <v>193</v>
      </c>
      <c r="B11" s="176">
        <v>0.10247058823529387</v>
      </c>
      <c r="C11" s="176">
        <v>9.0368129097327193E-2</v>
      </c>
      <c r="D11" s="176">
        <v>9.595438501221859E-2</v>
      </c>
      <c r="E11" s="176">
        <v>3.0170362615399307E-2</v>
      </c>
      <c r="F11" s="176">
        <v>7.2055874420855967E-2</v>
      </c>
      <c r="G11" s="176">
        <v>0.11</v>
      </c>
      <c r="H11" s="176">
        <v>8.1504934820788091E-2</v>
      </c>
      <c r="I11" s="176">
        <v>-1.2698751467292688E-2</v>
      </c>
      <c r="J11" s="176">
        <v>-0.27</v>
      </c>
      <c r="K11" s="176">
        <v>-0.15</v>
      </c>
      <c r="L11" s="176">
        <v>-0.15</v>
      </c>
      <c r="M11" s="176">
        <v>-0.15</v>
      </c>
      <c r="N11" s="176">
        <v>-0.12</v>
      </c>
      <c r="O11" s="176">
        <v>-0.14000000000000001</v>
      </c>
      <c r="P11" s="176">
        <v>0.01</v>
      </c>
      <c r="Q11" s="176">
        <v>0.47</v>
      </c>
      <c r="R11" s="176">
        <v>0.22</v>
      </c>
      <c r="S11" s="176">
        <v>0.33808642647218901</v>
      </c>
      <c r="T11" s="176">
        <v>0.26195908434101456</v>
      </c>
      <c r="U11" s="176">
        <v>0.43</v>
      </c>
      <c r="V11" s="176">
        <v>0.31</v>
      </c>
      <c r="W11" s="176">
        <v>0.34</v>
      </c>
      <c r="X11" s="176">
        <v>0.22</v>
      </c>
      <c r="Y11" s="176">
        <v>0.27</v>
      </c>
      <c r="Z11" s="176">
        <v>7.0000000000000007E-2</v>
      </c>
      <c r="AA11" s="176">
        <v>0.2</v>
      </c>
      <c r="AB11" s="176">
        <v>-0.18</v>
      </c>
      <c r="AC11" s="176">
        <v>7.5132640822881375E-2</v>
      </c>
      <c r="AD11" s="330">
        <v>-0.13800000000000001</v>
      </c>
      <c r="AE11" s="330">
        <v>-0.16800000000000001</v>
      </c>
      <c r="AF11" s="330">
        <v>-0.154</v>
      </c>
      <c r="AG11" s="188"/>
      <c r="AH11" s="176">
        <v>0.10980954874701736</v>
      </c>
      <c r="AI11" s="176">
        <v>9.494136674438089E-2</v>
      </c>
      <c r="AJ11" s="176">
        <v>0.10179107667652428</v>
      </c>
      <c r="AK11" s="176">
        <v>3.307886434789576E-2</v>
      </c>
      <c r="AL11" s="176">
        <v>7.6773883628498296E-2</v>
      </c>
      <c r="AM11" s="176">
        <v>0.11</v>
      </c>
      <c r="AN11" s="176">
        <v>8.544665284452381E-2</v>
      </c>
      <c r="AO11" s="176">
        <v>-8.5188011772892487E-3</v>
      </c>
      <c r="AP11" s="176">
        <v>-0.27</v>
      </c>
      <c r="AQ11" s="176">
        <v>-0.15</v>
      </c>
      <c r="AR11" s="176">
        <v>-0.15</v>
      </c>
      <c r="AS11" s="176">
        <v>-0.15</v>
      </c>
      <c r="AT11" s="176">
        <v>-0.12</v>
      </c>
      <c r="AU11" s="176">
        <v>-0.14000000000000001</v>
      </c>
      <c r="AV11" s="176">
        <v>0.01</v>
      </c>
      <c r="AW11" s="176">
        <v>0.46</v>
      </c>
      <c r="AX11" s="176">
        <v>0.22</v>
      </c>
      <c r="AY11" s="176">
        <v>0.33401874638181644</v>
      </c>
      <c r="AZ11" s="176">
        <v>0.2575845221053889</v>
      </c>
      <c r="BA11" s="176">
        <v>0.43</v>
      </c>
      <c r="BB11" s="176">
        <v>0.31</v>
      </c>
      <c r="BC11" s="176">
        <v>0.34</v>
      </c>
      <c r="BD11" s="176">
        <v>0.22</v>
      </c>
      <c r="BE11" s="176">
        <v>0.28000000000000003</v>
      </c>
      <c r="BF11" s="176">
        <v>7.0000000000000007E-2</v>
      </c>
      <c r="BG11" s="176">
        <v>0.2</v>
      </c>
      <c r="BH11" s="176">
        <v>-0.17562536411252752</v>
      </c>
      <c r="BI11" s="176">
        <v>7.7759043192643734E-2</v>
      </c>
      <c r="BJ11" s="330">
        <v>-0.14000000000000001</v>
      </c>
      <c r="BK11" s="330">
        <v>-0.17</v>
      </c>
      <c r="BL11" s="330">
        <v>-0.15</v>
      </c>
    </row>
    <row r="12" spans="1:64" ht="16.149999999999999" customHeight="1" x14ac:dyDescent="0.2">
      <c r="A12" s="285" t="s">
        <v>194</v>
      </c>
      <c r="B12" s="186">
        <v>0.15211900084198704</v>
      </c>
      <c r="C12" s="186">
        <v>7.5195822454308128E-2</v>
      </c>
      <c r="D12" s="186">
        <v>0.11604234527687297</v>
      </c>
      <c r="E12" s="186">
        <v>1.2944222169922335E-2</v>
      </c>
      <c r="F12" s="186">
        <v>7.6017866345988672E-2</v>
      </c>
      <c r="G12" s="186">
        <v>0.05</v>
      </c>
      <c r="H12" s="186">
        <v>7.0000000000000007E-2</v>
      </c>
      <c r="I12" s="186">
        <v>0.143970767356882</v>
      </c>
      <c r="J12" s="186">
        <v>0.12</v>
      </c>
      <c r="K12" s="186">
        <v>0.13</v>
      </c>
      <c r="L12" s="186">
        <v>0.16</v>
      </c>
      <c r="M12" s="186">
        <v>0.14000000000000001</v>
      </c>
      <c r="N12" s="186">
        <v>-0.03</v>
      </c>
      <c r="O12" s="186">
        <v>0.09</v>
      </c>
      <c r="P12" s="186">
        <v>0.05</v>
      </c>
      <c r="Q12" s="186">
        <v>0.13</v>
      </c>
      <c r="R12" s="186">
        <v>0.09</v>
      </c>
      <c r="S12" s="186">
        <v>3.9806996381182284E-2</v>
      </c>
      <c r="T12" s="186">
        <v>7.2257974258533988E-2</v>
      </c>
      <c r="U12" s="186">
        <v>0.06</v>
      </c>
      <c r="V12" s="186">
        <v>7.0000000000000007E-2</v>
      </c>
      <c r="W12" s="186">
        <v>0.09</v>
      </c>
      <c r="X12" s="186">
        <v>0.15</v>
      </c>
      <c r="Y12" s="186">
        <v>0.12</v>
      </c>
      <c r="Z12" s="186">
        <v>0.25</v>
      </c>
      <c r="AA12" s="186">
        <v>0.16</v>
      </c>
      <c r="AB12" s="186">
        <v>0.21</v>
      </c>
      <c r="AC12" s="186">
        <v>0.17466603053435131</v>
      </c>
      <c r="AD12" s="331">
        <v>0.19899999999999998</v>
      </c>
      <c r="AE12" s="331">
        <v>0.104</v>
      </c>
      <c r="AF12" s="331">
        <v>0.14899999999999999</v>
      </c>
      <c r="AG12" s="188"/>
      <c r="AH12" s="186">
        <v>0.15225948100087622</v>
      </c>
      <c r="AI12" s="186">
        <v>7.5308245886414604E-2</v>
      </c>
      <c r="AJ12" s="186">
        <v>0.11677074156498472</v>
      </c>
      <c r="AK12" s="186">
        <v>1.4939142692855383E-2</v>
      </c>
      <c r="AL12" s="186">
        <v>7.4367805899960476E-2</v>
      </c>
      <c r="AM12" s="186">
        <v>0.05</v>
      </c>
      <c r="AN12" s="186">
        <v>7.0000000000000007E-2</v>
      </c>
      <c r="AO12" s="186">
        <v>0.14427898503250799</v>
      </c>
      <c r="AP12" s="186">
        <v>0.12</v>
      </c>
      <c r="AQ12" s="186">
        <v>0.13</v>
      </c>
      <c r="AR12" s="186">
        <v>0.16</v>
      </c>
      <c r="AS12" s="186">
        <v>0.14000000000000001</v>
      </c>
      <c r="AT12" s="186">
        <v>-0.03</v>
      </c>
      <c r="AU12" s="186">
        <v>0.09</v>
      </c>
      <c r="AV12" s="186">
        <v>0.05</v>
      </c>
      <c r="AW12" s="186">
        <v>0.13</v>
      </c>
      <c r="AX12" s="186">
        <v>0.09</v>
      </c>
      <c r="AY12" s="186">
        <v>3.8711069988884891E-2</v>
      </c>
      <c r="AZ12" s="186">
        <v>7.0869798747988808E-2</v>
      </c>
      <c r="BA12" s="186">
        <v>0.06</v>
      </c>
      <c r="BB12" s="186">
        <v>7.0000000000000007E-2</v>
      </c>
      <c r="BC12" s="186">
        <v>0.09</v>
      </c>
      <c r="BD12" s="186">
        <v>0.15</v>
      </c>
      <c r="BE12" s="186">
        <v>0.12</v>
      </c>
      <c r="BF12" s="186">
        <v>0.25</v>
      </c>
      <c r="BG12" s="186">
        <v>0.16</v>
      </c>
      <c r="BH12" s="186">
        <v>0.21055699153244242</v>
      </c>
      <c r="BI12" s="186">
        <v>0.175231942063554</v>
      </c>
      <c r="BJ12" s="331">
        <v>0.2</v>
      </c>
      <c r="BK12" s="331">
        <v>0.1</v>
      </c>
      <c r="BL12" s="331">
        <v>0.15</v>
      </c>
    </row>
    <row r="13" spans="1:64" s="50" customFormat="1" ht="16.149999999999999" customHeight="1" x14ac:dyDescent="0.25">
      <c r="A13" s="287" t="s">
        <v>195</v>
      </c>
      <c r="B13" s="288">
        <v>0.1172276571049576</v>
      </c>
      <c r="C13" s="288">
        <v>8.804023030391385E-2</v>
      </c>
      <c r="D13" s="288">
        <v>0.10169491525423721</v>
      </c>
      <c r="E13" s="288">
        <v>2.5210084033613477E-2</v>
      </c>
      <c r="F13" s="288">
        <v>7.3854806482646362E-2</v>
      </c>
      <c r="G13" s="288">
        <v>0.09</v>
      </c>
      <c r="H13" s="288">
        <v>7.7681938818270888E-2</v>
      </c>
      <c r="I13" s="288">
        <v>3.5025230038587152E-2</v>
      </c>
      <c r="J13" s="288">
        <v>-0.16</v>
      </c>
      <c r="K13" s="288">
        <v>-7.0000000000000007E-2</v>
      </c>
      <c r="L13" s="288">
        <v>-0.06</v>
      </c>
      <c r="M13" s="288">
        <v>-7.0000000000000007E-2</v>
      </c>
      <c r="N13" s="288">
        <v>-0.09</v>
      </c>
      <c r="O13" s="288">
        <v>-0.08</v>
      </c>
      <c r="P13" s="288">
        <v>0.02</v>
      </c>
      <c r="Q13" s="288">
        <v>0.35</v>
      </c>
      <c r="R13" s="288">
        <v>0.17</v>
      </c>
      <c r="S13" s="288">
        <v>0.23331685615422648</v>
      </c>
      <c r="T13" s="288">
        <v>0.19515199290535554</v>
      </c>
      <c r="U13" s="288">
        <v>0.31</v>
      </c>
      <c r="V13" s="288">
        <v>0.23</v>
      </c>
      <c r="W13" s="288">
        <v>0.25</v>
      </c>
      <c r="X13" s="288">
        <v>0.2</v>
      </c>
      <c r="Y13" s="288">
        <v>0.22</v>
      </c>
      <c r="Z13" s="288">
        <v>0.12</v>
      </c>
      <c r="AA13" s="288">
        <v>0.19</v>
      </c>
      <c r="AB13" s="288">
        <v>-7.7883059856713552E-2</v>
      </c>
      <c r="AC13" s="288">
        <v>0.10487078243268295</v>
      </c>
      <c r="AD13" s="332">
        <v>-3.7000000000000005E-2</v>
      </c>
      <c r="AE13" s="332">
        <v>-8.6999999999999994E-2</v>
      </c>
      <c r="AF13" s="332">
        <v>-6.3E-2</v>
      </c>
      <c r="AG13" s="289"/>
      <c r="AH13" s="288">
        <v>0.12251867964174466</v>
      </c>
      <c r="AI13" s="288">
        <v>9.13192157147793E-2</v>
      </c>
      <c r="AJ13" s="288">
        <v>0.10589509493857975</v>
      </c>
      <c r="AK13" s="288">
        <v>2.7853134329678897E-2</v>
      </c>
      <c r="AL13" s="288">
        <v>7.7453339262753065E-2</v>
      </c>
      <c r="AM13" s="288">
        <v>0.09</v>
      </c>
      <c r="AN13" s="288">
        <v>8.0543445106819322E-2</v>
      </c>
      <c r="AO13" s="288">
        <v>3.8042104945821394E-2</v>
      </c>
      <c r="AP13" s="288">
        <v>-0.16</v>
      </c>
      <c r="AQ13" s="288">
        <v>-7.0000000000000007E-2</v>
      </c>
      <c r="AR13" s="288">
        <v>-0.06</v>
      </c>
      <c r="AS13" s="288">
        <v>-0.06</v>
      </c>
      <c r="AT13" s="288">
        <v>-0.09</v>
      </c>
      <c r="AU13" s="288">
        <v>-7.0000000000000007E-2</v>
      </c>
      <c r="AV13" s="288">
        <v>0.02</v>
      </c>
      <c r="AW13" s="288">
        <v>0.34</v>
      </c>
      <c r="AX13" s="288">
        <v>0.17</v>
      </c>
      <c r="AY13" s="288">
        <v>0.23044861083905038</v>
      </c>
      <c r="AZ13" s="288">
        <v>0.19192171985618114</v>
      </c>
      <c r="BA13" s="288">
        <v>0.31</v>
      </c>
      <c r="BB13" s="288">
        <v>0.23</v>
      </c>
      <c r="BC13" s="288">
        <v>0.25</v>
      </c>
      <c r="BD13" s="288">
        <v>0.2</v>
      </c>
      <c r="BE13" s="288">
        <v>0.22</v>
      </c>
      <c r="BF13" s="288">
        <v>0.12</v>
      </c>
      <c r="BG13" s="288">
        <v>0.19</v>
      </c>
      <c r="BH13" s="288">
        <v>-7.5113240246890617E-2</v>
      </c>
      <c r="BI13" s="288">
        <v>0.1068960689779459</v>
      </c>
      <c r="BJ13" s="332">
        <v>-0.03</v>
      </c>
      <c r="BK13" s="332">
        <v>-0.09</v>
      </c>
      <c r="BL13" s="332">
        <v>-0.06</v>
      </c>
    </row>
    <row r="14" spans="1:64" ht="16.149999999999999" customHeight="1" x14ac:dyDescent="0.2">
      <c r="A14" s="185" t="s">
        <v>76</v>
      </c>
      <c r="B14" s="179"/>
      <c r="C14" s="179"/>
      <c r="D14" s="176"/>
      <c r="E14" s="191"/>
      <c r="F14" s="191"/>
      <c r="G14" s="189"/>
      <c r="H14" s="189"/>
      <c r="I14" s="176"/>
      <c r="J14" s="176"/>
      <c r="K14" s="176"/>
      <c r="L14" s="176"/>
      <c r="M14" s="176"/>
      <c r="N14" s="176"/>
      <c r="O14" s="176"/>
      <c r="P14" s="176"/>
      <c r="Q14" s="176"/>
      <c r="R14" s="176"/>
      <c r="S14" s="176"/>
      <c r="T14" s="176"/>
      <c r="U14" s="176"/>
      <c r="V14" s="176"/>
      <c r="W14" s="176"/>
      <c r="X14" s="176"/>
      <c r="Y14" s="176"/>
      <c r="Z14" s="176"/>
      <c r="AA14" s="176"/>
      <c r="AB14" s="176"/>
      <c r="AC14" s="176"/>
      <c r="AD14" s="330"/>
      <c r="AE14" s="330"/>
      <c r="AF14" s="330"/>
      <c r="AG14" s="188"/>
      <c r="AH14" s="189"/>
      <c r="AI14" s="189"/>
      <c r="AJ14" s="189"/>
      <c r="AK14" s="189"/>
      <c r="AL14" s="179"/>
      <c r="AM14" s="189"/>
      <c r="AN14" s="191"/>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330"/>
      <c r="BK14" s="330"/>
      <c r="BL14" s="330"/>
    </row>
    <row r="15" spans="1:64" ht="16.149999999999999" customHeight="1" x14ac:dyDescent="0.2">
      <c r="A15" s="180" t="s">
        <v>196</v>
      </c>
      <c r="B15" s="179">
        <v>0.10055865921787685</v>
      </c>
      <c r="C15" s="179">
        <v>0.10361501266405737</v>
      </c>
      <c r="D15" s="189">
        <v>0.1021615746890471</v>
      </c>
      <c r="E15" s="191">
        <v>3.8515786047521136E-2</v>
      </c>
      <c r="F15" s="191">
        <v>7.9405717832344264E-2</v>
      </c>
      <c r="G15" s="189">
        <v>7.0000000000000007E-2</v>
      </c>
      <c r="H15" s="189">
        <v>0.08</v>
      </c>
      <c r="I15" s="189">
        <v>-6.4605445316102857E-3</v>
      </c>
      <c r="J15" s="189">
        <v>-0.23</v>
      </c>
      <c r="K15" s="189">
        <v>-0.13</v>
      </c>
      <c r="L15" s="189">
        <v>-0.12</v>
      </c>
      <c r="M15" s="189">
        <v>-0.13</v>
      </c>
      <c r="N15" s="189">
        <v>-0.09</v>
      </c>
      <c r="O15" s="189">
        <v>-0.12</v>
      </c>
      <c r="P15" s="189">
        <v>-0.01</v>
      </c>
      <c r="Q15" s="189">
        <v>0.37</v>
      </c>
      <c r="R15" s="189">
        <v>0.16</v>
      </c>
      <c r="S15" s="189">
        <v>0.27579625432422739</v>
      </c>
      <c r="T15" s="189">
        <v>0.20267992930247869</v>
      </c>
      <c r="U15" s="189">
        <v>0.37</v>
      </c>
      <c r="V15" s="189">
        <v>0.25</v>
      </c>
      <c r="W15" s="189">
        <v>0.27</v>
      </c>
      <c r="X15" s="189">
        <v>0.22</v>
      </c>
      <c r="Y15" s="189">
        <v>0.24</v>
      </c>
      <c r="Z15" s="189">
        <v>0.09</v>
      </c>
      <c r="AA15" s="189">
        <v>0.19</v>
      </c>
      <c r="AB15" s="189">
        <v>-0.13</v>
      </c>
      <c r="AC15" s="189">
        <v>8.6061936568732997E-2</v>
      </c>
      <c r="AD15" s="113">
        <v>-5.2999999999999999E-2</v>
      </c>
      <c r="AE15" s="113">
        <v>-0.125</v>
      </c>
      <c r="AF15" s="113">
        <v>-9.1999999999999998E-2</v>
      </c>
      <c r="AG15" s="188"/>
      <c r="AH15" s="189">
        <v>0.10844625887843998</v>
      </c>
      <c r="AI15" s="189">
        <v>0.10832639647554908</v>
      </c>
      <c r="AJ15" s="189">
        <v>0.10832461705142328</v>
      </c>
      <c r="AK15" s="189">
        <v>4.1456210992337268E-2</v>
      </c>
      <c r="AL15" s="179">
        <v>8.4355824659804651E-2</v>
      </c>
      <c r="AM15" s="189">
        <v>0.08</v>
      </c>
      <c r="AN15" s="191">
        <v>0.08</v>
      </c>
      <c r="AO15" s="189">
        <v>-2.3228086796861511E-3</v>
      </c>
      <c r="AP15" s="189">
        <v>-0.23</v>
      </c>
      <c r="AQ15" s="189">
        <v>-0.12</v>
      </c>
      <c r="AR15" s="189">
        <v>-0.12</v>
      </c>
      <c r="AS15" s="189">
        <v>-0.12</v>
      </c>
      <c r="AT15" s="189">
        <v>-0.09</v>
      </c>
      <c r="AU15" s="189">
        <v>-0.11</v>
      </c>
      <c r="AV15" s="189">
        <v>-0.01</v>
      </c>
      <c r="AW15" s="189">
        <v>0.36</v>
      </c>
      <c r="AX15" s="189">
        <v>0.16</v>
      </c>
      <c r="AY15" s="189">
        <v>0.2720894279938158</v>
      </c>
      <c r="AZ15" s="189">
        <v>0.19868065229861495</v>
      </c>
      <c r="BA15" s="189">
        <v>0.37</v>
      </c>
      <c r="BB15" s="189">
        <v>0.25</v>
      </c>
      <c r="BC15" s="189">
        <v>0.27</v>
      </c>
      <c r="BD15" s="189">
        <v>0.22</v>
      </c>
      <c r="BE15" s="189">
        <v>0.24</v>
      </c>
      <c r="BF15" s="189">
        <v>0.09</v>
      </c>
      <c r="BG15" s="189">
        <v>0.19</v>
      </c>
      <c r="BH15" s="189">
        <v>-0.12651313847062287</v>
      </c>
      <c r="BI15" s="189">
        <v>8.8365243004418267E-2</v>
      </c>
      <c r="BJ15" s="113">
        <v>-0.05</v>
      </c>
      <c r="BK15" s="113">
        <v>-0.12</v>
      </c>
      <c r="BL15" s="113">
        <v>-0.09</v>
      </c>
    </row>
    <row r="16" spans="1:64" ht="16.149999999999999" customHeight="1" x14ac:dyDescent="0.2">
      <c r="A16" s="181" t="s">
        <v>197</v>
      </c>
      <c r="B16" s="194">
        <v>0.15211900084198704</v>
      </c>
      <c r="C16" s="194">
        <v>7.5195822454308128E-2</v>
      </c>
      <c r="D16" s="195">
        <v>0.11604234527687297</v>
      </c>
      <c r="E16" s="178">
        <v>1.2944222169922335E-2</v>
      </c>
      <c r="F16" s="178">
        <v>7.6017866345988672E-2</v>
      </c>
      <c r="G16" s="190">
        <v>0.05</v>
      </c>
      <c r="H16" s="190">
        <v>7.0000000000000007E-2</v>
      </c>
      <c r="I16" s="190">
        <v>0.143970767356882</v>
      </c>
      <c r="J16" s="190">
        <v>0.12</v>
      </c>
      <c r="K16" s="190">
        <v>0.13</v>
      </c>
      <c r="L16" s="190">
        <v>0.16</v>
      </c>
      <c r="M16" s="190">
        <v>0.14000000000000001</v>
      </c>
      <c r="N16" s="190">
        <v>-0.03</v>
      </c>
      <c r="O16" s="190">
        <v>0.09</v>
      </c>
      <c r="P16" s="190">
        <v>0.05</v>
      </c>
      <c r="Q16" s="190">
        <v>0.13</v>
      </c>
      <c r="R16" s="190">
        <v>0.09</v>
      </c>
      <c r="S16" s="190">
        <v>3.9806996381182284E-2</v>
      </c>
      <c r="T16" s="190">
        <v>7.2257974258533988E-2</v>
      </c>
      <c r="U16" s="190">
        <v>0.06</v>
      </c>
      <c r="V16" s="190">
        <v>7.0000000000000007E-2</v>
      </c>
      <c r="W16" s="190">
        <v>0.09</v>
      </c>
      <c r="X16" s="190">
        <v>0.15</v>
      </c>
      <c r="Y16" s="190">
        <v>0.12</v>
      </c>
      <c r="Z16" s="190">
        <v>0.25</v>
      </c>
      <c r="AA16" s="190">
        <v>0.16</v>
      </c>
      <c r="AB16" s="190">
        <v>0.21</v>
      </c>
      <c r="AC16" s="190">
        <v>0.17466603053435109</v>
      </c>
      <c r="AD16" s="333">
        <v>0.19899999999999998</v>
      </c>
      <c r="AE16" s="333">
        <v>0.104</v>
      </c>
      <c r="AF16" s="333">
        <v>0.14899999999999999</v>
      </c>
      <c r="AG16" s="188"/>
      <c r="AH16" s="190">
        <v>0.15225948100087622</v>
      </c>
      <c r="AI16" s="190">
        <v>7.5308245886414604E-2</v>
      </c>
      <c r="AJ16" s="190">
        <v>0.11677074156498472</v>
      </c>
      <c r="AK16" s="190">
        <v>1.4939142692855383E-2</v>
      </c>
      <c r="AL16" s="194">
        <v>7.4367805899960476E-2</v>
      </c>
      <c r="AM16" s="190">
        <v>0.05</v>
      </c>
      <c r="AN16" s="178">
        <v>7.0000000000000007E-2</v>
      </c>
      <c r="AO16" s="190">
        <v>0.14427898503250799</v>
      </c>
      <c r="AP16" s="190">
        <v>0.12</v>
      </c>
      <c r="AQ16" s="190">
        <v>0.13</v>
      </c>
      <c r="AR16" s="190">
        <v>0.16</v>
      </c>
      <c r="AS16" s="190">
        <v>0.14000000000000001</v>
      </c>
      <c r="AT16" s="190">
        <v>-0.03</v>
      </c>
      <c r="AU16" s="190">
        <v>0.09</v>
      </c>
      <c r="AV16" s="190">
        <v>0.05</v>
      </c>
      <c r="AW16" s="190">
        <v>0.13</v>
      </c>
      <c r="AX16" s="190">
        <v>0.09</v>
      </c>
      <c r="AY16" s="190">
        <v>3.8561960232978601E-2</v>
      </c>
      <c r="AZ16" s="190">
        <v>7.085458738033687E-2</v>
      </c>
      <c r="BA16" s="190">
        <v>0.06</v>
      </c>
      <c r="BB16" s="190">
        <v>7.0000000000000007E-2</v>
      </c>
      <c r="BC16" s="190">
        <v>0.09</v>
      </c>
      <c r="BD16" s="190">
        <v>0.15</v>
      </c>
      <c r="BE16" s="190">
        <v>0.12</v>
      </c>
      <c r="BF16" s="190">
        <v>0.25</v>
      </c>
      <c r="BG16" s="190">
        <v>0.16</v>
      </c>
      <c r="BH16" s="190">
        <v>0.2104421949920085</v>
      </c>
      <c r="BI16" s="190">
        <v>0.17522427944264185</v>
      </c>
      <c r="BJ16" s="333">
        <v>0.2</v>
      </c>
      <c r="BK16" s="333">
        <v>0.1</v>
      </c>
      <c r="BL16" s="333">
        <v>0.15</v>
      </c>
    </row>
    <row r="17" spans="1:64" s="50" customFormat="1" ht="16.149999999999999" customHeight="1" x14ac:dyDescent="0.25">
      <c r="A17" s="290" t="s">
        <v>198</v>
      </c>
      <c r="B17" s="291">
        <v>0.11661858554069399</v>
      </c>
      <c r="C17" s="291">
        <v>9.4918504314477625E-2</v>
      </c>
      <c r="D17" s="291">
        <v>0.10528073471091623</v>
      </c>
      <c r="E17" s="291">
        <v>3.0447051834249391E-2</v>
      </c>
      <c r="F17" s="291">
        <v>7.8351727639560748E-2</v>
      </c>
      <c r="G17" s="291">
        <v>7.0000000000000007E-2</v>
      </c>
      <c r="H17" s="291">
        <v>7.0000000000000007E-2</v>
      </c>
      <c r="I17" s="291">
        <v>4.1885226649964948E-2</v>
      </c>
      <c r="J17" s="291">
        <v>-0.13</v>
      </c>
      <c r="K17" s="291">
        <v>-0.05</v>
      </c>
      <c r="L17" s="291">
        <v>-0.04</v>
      </c>
      <c r="M17" s="291">
        <v>-0.04</v>
      </c>
      <c r="N17" s="291">
        <v>-7.0000000000000007E-2</v>
      </c>
      <c r="O17" s="291">
        <v>-0.05</v>
      </c>
      <c r="P17" s="291">
        <v>0.01</v>
      </c>
      <c r="Q17" s="291">
        <v>0.27</v>
      </c>
      <c r="R17" s="291">
        <v>0.14000000000000001</v>
      </c>
      <c r="S17" s="291">
        <v>0.18791644830425996</v>
      </c>
      <c r="T17" s="291">
        <v>0.1544077669902913</v>
      </c>
      <c r="U17" s="291">
        <v>0.26</v>
      </c>
      <c r="V17" s="291">
        <v>0.18</v>
      </c>
      <c r="W17" s="291">
        <v>0.2</v>
      </c>
      <c r="X17" s="291">
        <v>0.19</v>
      </c>
      <c r="Y17" s="291">
        <v>0.2</v>
      </c>
      <c r="Z17" s="291">
        <v>0.14000000000000001</v>
      </c>
      <c r="AA17" s="291">
        <v>0.18</v>
      </c>
      <c r="AB17" s="291">
        <v>-3.0642555630829908E-2</v>
      </c>
      <c r="AC17" s="291">
        <v>0.11518078334221839</v>
      </c>
      <c r="AD17" s="334">
        <v>3.1000000000000003E-2</v>
      </c>
      <c r="AE17" s="334">
        <v>-0.05</v>
      </c>
      <c r="AF17" s="334">
        <v>-1.2999999999999999E-2</v>
      </c>
      <c r="AG17" s="289"/>
      <c r="AH17" s="291">
        <v>0.12216819074325062</v>
      </c>
      <c r="AI17" s="291">
        <v>9.8190906981092035E-2</v>
      </c>
      <c r="AJ17" s="291">
        <v>0.10958369684623728</v>
      </c>
      <c r="AK17" s="291">
        <v>3.3086878905497871E-2</v>
      </c>
      <c r="AL17" s="291">
        <v>8.201792385663248E-2</v>
      </c>
      <c r="AM17" s="291">
        <v>7.0000000000000007E-2</v>
      </c>
      <c r="AN17" s="291">
        <v>0.08</v>
      </c>
      <c r="AO17" s="291">
        <v>4.4815333615681435E-2</v>
      </c>
      <c r="AP17" s="291">
        <v>-0.12</v>
      </c>
      <c r="AQ17" s="291">
        <v>-0.04</v>
      </c>
      <c r="AR17" s="291">
        <v>-0.03</v>
      </c>
      <c r="AS17" s="291">
        <v>-0.04</v>
      </c>
      <c r="AT17" s="291">
        <v>-7.0000000000000007E-2</v>
      </c>
      <c r="AU17" s="291">
        <v>-0.05</v>
      </c>
      <c r="AV17" s="291">
        <v>0.01</v>
      </c>
      <c r="AW17" s="291">
        <v>0.27</v>
      </c>
      <c r="AX17" s="291">
        <v>0.13</v>
      </c>
      <c r="AY17" s="291">
        <v>0.18524051389303817</v>
      </c>
      <c r="AZ17" s="291">
        <v>0.15143218741121475</v>
      </c>
      <c r="BA17" s="291">
        <v>0.26</v>
      </c>
      <c r="BB17" s="291">
        <v>0.18</v>
      </c>
      <c r="BC17" s="291">
        <v>0.21</v>
      </c>
      <c r="BD17" s="291">
        <v>0.19</v>
      </c>
      <c r="BE17" s="291">
        <v>0.2</v>
      </c>
      <c r="BF17" s="291">
        <v>0.14000000000000001</v>
      </c>
      <c r="BG17" s="291">
        <v>0.18</v>
      </c>
      <c r="BH17" s="291">
        <v>-2.7582251420824908E-2</v>
      </c>
      <c r="BI17" s="291">
        <v>0.11692529772645267</v>
      </c>
      <c r="BJ17" s="334">
        <v>0.03</v>
      </c>
      <c r="BK17" s="334">
        <v>-0.05</v>
      </c>
      <c r="BL17" s="334">
        <v>-0.01</v>
      </c>
    </row>
    <row r="18" spans="1:64" ht="16.149999999999999" customHeight="1" x14ac:dyDescent="0.2">
      <c r="A18" s="177"/>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13"/>
      <c r="AE18" s="113"/>
      <c r="AF18" s="113"/>
      <c r="AG18" s="188"/>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89"/>
      <c r="BH18" s="189"/>
      <c r="BI18" s="189"/>
      <c r="BJ18" s="113"/>
      <c r="BK18" s="113"/>
      <c r="BL18" s="113"/>
    </row>
    <row r="19" spans="1:64" ht="16.149999999999999" customHeight="1" x14ac:dyDescent="0.2">
      <c r="A19" s="47" t="s">
        <v>87</v>
      </c>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v>-0.59</v>
      </c>
      <c r="AC19" s="187">
        <v>0.09</v>
      </c>
      <c r="AD19" s="312" t="s">
        <v>232</v>
      </c>
      <c r="AE19" s="312">
        <v>-0.872</v>
      </c>
      <c r="AF19" s="312" t="s">
        <v>232</v>
      </c>
      <c r="AG19" s="188"/>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89"/>
      <c r="BH19" s="187">
        <v>-0.59</v>
      </c>
      <c r="BI19" s="187">
        <v>0.09</v>
      </c>
      <c r="BJ19" s="312" t="s">
        <v>232</v>
      </c>
      <c r="BK19" s="312">
        <v>-0.87</v>
      </c>
      <c r="BL19" s="312" t="s">
        <v>232</v>
      </c>
    </row>
    <row r="20" spans="1:64" ht="16.149999999999999" customHeight="1" x14ac:dyDescent="0.2">
      <c r="A20" s="177"/>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13"/>
      <c r="AE20" s="113"/>
      <c r="AF20" s="113"/>
      <c r="AG20" s="188"/>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c r="BE20" s="189"/>
      <c r="BF20" s="189"/>
      <c r="BG20" s="189"/>
      <c r="BH20" s="189"/>
      <c r="BI20" s="189"/>
      <c r="BJ20" s="113"/>
      <c r="BK20" s="113"/>
      <c r="BL20" s="113"/>
    </row>
    <row r="21" spans="1:64" ht="16.149999999999999" customHeight="1" x14ac:dyDescent="0.2">
      <c r="A21" s="47" t="s">
        <v>199</v>
      </c>
      <c r="B21" s="187">
        <v>0.12479999999999995</v>
      </c>
      <c r="C21" s="187">
        <v>-3.2546786004882481E-3</v>
      </c>
      <c r="D21" s="187">
        <v>3.9913700107874893E-2</v>
      </c>
      <c r="E21" s="187">
        <v>-2.7950310559006274E-2</v>
      </c>
      <c r="F21" s="187">
        <v>1.2094207511139255E-2</v>
      </c>
      <c r="G21" s="187">
        <v>0.34</v>
      </c>
      <c r="H21" s="187">
        <v>0.11</v>
      </c>
      <c r="I21" s="187">
        <v>-8.8193456614509294E-2</v>
      </c>
      <c r="J21" s="187">
        <v>-0.56000000000000005</v>
      </c>
      <c r="K21" s="187">
        <v>-0.39</v>
      </c>
      <c r="L21" s="187">
        <v>-0.35</v>
      </c>
      <c r="M21" s="187">
        <v>-0.37</v>
      </c>
      <c r="N21" s="187">
        <v>-0.3</v>
      </c>
      <c r="O21" s="187">
        <v>-0.35</v>
      </c>
      <c r="P21" s="187">
        <v>0.21</v>
      </c>
      <c r="Q21" s="187">
        <v>1.92</v>
      </c>
      <c r="R21" s="187">
        <v>0.99</v>
      </c>
      <c r="S21" s="187">
        <v>0.97906403940886677</v>
      </c>
      <c r="T21" s="187">
        <v>0.98694123556002</v>
      </c>
      <c r="U21" s="187">
        <v>0.97</v>
      </c>
      <c r="V21" s="187">
        <v>0.98</v>
      </c>
      <c r="W21" s="187">
        <v>1.26</v>
      </c>
      <c r="X21" s="187">
        <v>0.34</v>
      </c>
      <c r="Y21" s="187">
        <v>0.65</v>
      </c>
      <c r="Z21" s="187">
        <v>0.03</v>
      </c>
      <c r="AA21" s="187">
        <v>0.4</v>
      </c>
      <c r="AB21" s="187">
        <v>-0.35003977724741459</v>
      </c>
      <c r="AC21" s="187">
        <v>0.10587326120556415</v>
      </c>
      <c r="AD21" s="312">
        <v>-0.67799999999999994</v>
      </c>
      <c r="AE21" s="312">
        <v>-0.44700000000000001</v>
      </c>
      <c r="AF21" s="312">
        <v>-0.55200000000000005</v>
      </c>
      <c r="AG21" s="188"/>
      <c r="AH21" s="187">
        <v>0.12786652104568669</v>
      </c>
      <c r="AI21" s="187">
        <v>3.9580822874109008E-4</v>
      </c>
      <c r="AJ21" s="187">
        <v>4.3832993879948268E-2</v>
      </c>
      <c r="AK21" s="187">
        <v>-2.6002797906570511E-2</v>
      </c>
      <c r="AL21" s="187">
        <v>1.5183579019104004E-2</v>
      </c>
      <c r="AM21" s="187">
        <v>0.34</v>
      </c>
      <c r="AN21" s="187">
        <v>0.11</v>
      </c>
      <c r="AO21" s="187">
        <v>-8.3810320639693098E-2</v>
      </c>
      <c r="AP21" s="187">
        <v>-0.56000000000000005</v>
      </c>
      <c r="AQ21" s="187">
        <v>-0.39</v>
      </c>
      <c r="AR21" s="187">
        <v>-0.35</v>
      </c>
      <c r="AS21" s="187">
        <v>-0.37</v>
      </c>
      <c r="AT21" s="187">
        <v>-0.3</v>
      </c>
      <c r="AU21" s="187">
        <v>-0.35</v>
      </c>
      <c r="AV21" s="187">
        <v>0.21</v>
      </c>
      <c r="AW21" s="187">
        <v>1.92</v>
      </c>
      <c r="AX21" s="187">
        <v>0.98</v>
      </c>
      <c r="AY21" s="187">
        <v>0.97126302430984068</v>
      </c>
      <c r="AZ21" s="187">
        <v>0.97920372703456748</v>
      </c>
      <c r="BA21" s="187">
        <v>0.97</v>
      </c>
      <c r="BB21" s="187">
        <v>0.98</v>
      </c>
      <c r="BC21" s="187">
        <v>1.26</v>
      </c>
      <c r="BD21" s="187">
        <v>0.34</v>
      </c>
      <c r="BE21" s="187">
        <v>0.65</v>
      </c>
      <c r="BF21" s="187">
        <v>0.03</v>
      </c>
      <c r="BG21" s="187">
        <v>0.4</v>
      </c>
      <c r="BH21" s="187">
        <v>-0.34838607727820198</v>
      </c>
      <c r="BI21" s="187">
        <v>0.10784994287858819</v>
      </c>
      <c r="BJ21" s="312">
        <v>-0.68</v>
      </c>
      <c r="BK21" s="312">
        <v>-0.44</v>
      </c>
      <c r="BL21" s="312">
        <v>-0.55000000000000004</v>
      </c>
    </row>
    <row r="22" spans="1:64" ht="16.149999999999999" customHeight="1" x14ac:dyDescent="0.2">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8"/>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c r="BI22" s="189"/>
      <c r="BJ22" s="189"/>
      <c r="BK22" s="189"/>
      <c r="BL22" s="189"/>
    </row>
    <row r="23" spans="1:64" ht="16.149999999999999" customHeight="1" x14ac:dyDescent="0.2">
      <c r="A23" s="75" t="s">
        <v>185</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188"/>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row>
    <row r="24" spans="1:64" ht="16.149999999999999" customHeight="1" x14ac:dyDescent="0.2">
      <c r="A24" s="182" t="s">
        <v>188</v>
      </c>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8"/>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row>
    <row r="25" spans="1:64" ht="16.149999999999999" customHeight="1" x14ac:dyDescent="0.2">
      <c r="A25" s="183" t="s">
        <v>189</v>
      </c>
      <c r="B25" s="189">
        <v>0.27838827838827807</v>
      </c>
      <c r="C25" s="189">
        <v>0.15748031496062992</v>
      </c>
      <c r="D25" s="189">
        <v>0.21337849280270973</v>
      </c>
      <c r="E25" s="189">
        <v>0.18999999999999986</v>
      </c>
      <c r="F25" s="189">
        <v>0.20550252667040986</v>
      </c>
      <c r="G25" s="189">
        <v>0.11</v>
      </c>
      <c r="H25" s="189">
        <v>0.18</v>
      </c>
      <c r="I25" s="189">
        <v>0.21633237822349582</v>
      </c>
      <c r="J25" s="189">
        <v>0.13</v>
      </c>
      <c r="K25" s="189">
        <v>0.17</v>
      </c>
      <c r="L25" s="189">
        <v>0.33</v>
      </c>
      <c r="M25" s="189">
        <v>0.22</v>
      </c>
      <c r="N25" s="189">
        <v>0.21</v>
      </c>
      <c r="O25" s="189">
        <v>0.22</v>
      </c>
      <c r="P25" s="189">
        <v>-0.01</v>
      </c>
      <c r="Q25" s="189">
        <v>0.1</v>
      </c>
      <c r="R25" s="189">
        <v>0.04</v>
      </c>
      <c r="S25" s="189">
        <v>-3.059071729957797E-2</v>
      </c>
      <c r="T25" s="189">
        <v>1.6368481157213375E-2</v>
      </c>
      <c r="U25" s="189">
        <v>-0.09</v>
      </c>
      <c r="V25" s="189">
        <v>-0.01</v>
      </c>
      <c r="W25" s="189">
        <v>0.12</v>
      </c>
      <c r="X25" s="189">
        <v>0.04</v>
      </c>
      <c r="Y25" s="189">
        <v>0.08</v>
      </c>
      <c r="Z25" s="189">
        <v>-0.04</v>
      </c>
      <c r="AA25" s="189">
        <v>0.04</v>
      </c>
      <c r="AB25" s="189">
        <v>-6.5827686350435594E-2</v>
      </c>
      <c r="AC25" s="189">
        <v>9.1817445314609156E-3</v>
      </c>
      <c r="AD25" s="189">
        <v>-7.2999999999999995E-2</v>
      </c>
      <c r="AE25" s="189">
        <v>-0.01</v>
      </c>
      <c r="AF25" s="189">
        <v>-4.1000000000000002E-2</v>
      </c>
      <c r="AG25" s="188"/>
      <c r="AH25" s="189">
        <v>0.38429191721558659</v>
      </c>
      <c r="AI25" s="189">
        <v>0.23087536244434478</v>
      </c>
      <c r="AJ25" s="189">
        <v>0.3006857252738776</v>
      </c>
      <c r="AK25" s="189">
        <v>0.24979732186144205</v>
      </c>
      <c r="AL25" s="189">
        <v>0.28300117896454346</v>
      </c>
      <c r="AM25" s="189">
        <v>0.13</v>
      </c>
      <c r="AN25" s="189">
        <v>0.23</v>
      </c>
      <c r="AO25" s="189">
        <v>0.25015620291601998</v>
      </c>
      <c r="AP25" s="189">
        <v>0.16</v>
      </c>
      <c r="AQ25" s="189">
        <v>0.2</v>
      </c>
      <c r="AR25" s="189">
        <v>0.27</v>
      </c>
      <c r="AS25" s="189">
        <v>0.23</v>
      </c>
      <c r="AT25" s="189">
        <v>0.14000000000000001</v>
      </c>
      <c r="AU25" s="189">
        <v>0.2</v>
      </c>
      <c r="AV25" s="189">
        <v>-0.09</v>
      </c>
      <c r="AW25" s="189">
        <v>0</v>
      </c>
      <c r="AX25" s="189">
        <v>-0.04</v>
      </c>
      <c r="AY25" s="189">
        <v>-5.1060920795067188E-2</v>
      </c>
      <c r="AZ25" s="189">
        <v>-4.6862075758201831E-2</v>
      </c>
      <c r="BA25" s="189">
        <v>-0.05</v>
      </c>
      <c r="BB25" s="189">
        <v>-0.05</v>
      </c>
      <c r="BC25" s="189">
        <v>0.19</v>
      </c>
      <c r="BD25" s="189">
        <v>0.18</v>
      </c>
      <c r="BE25" s="189">
        <v>0.18</v>
      </c>
      <c r="BF25" s="189">
        <v>0.13</v>
      </c>
      <c r="BG25" s="189">
        <v>0.17</v>
      </c>
      <c r="BH25" s="189">
        <v>6.1546462471880829E-2</v>
      </c>
      <c r="BI25" s="189">
        <v>0.13623317880446556</v>
      </c>
      <c r="BJ25" s="189">
        <v>-0.02</v>
      </c>
      <c r="BK25" s="189">
        <v>-0.03</v>
      </c>
      <c r="BL25" s="189">
        <v>-0.02</v>
      </c>
    </row>
    <row r="26" spans="1:64" ht="16.149999999999999" customHeight="1" x14ac:dyDescent="0.2">
      <c r="A26" s="184" t="s">
        <v>190</v>
      </c>
      <c r="B26" s="189">
        <v>1.8789144050104355E-2</v>
      </c>
      <c r="C26" s="189">
        <v>-3.2312925170068008E-2</v>
      </c>
      <c r="D26" s="189">
        <v>-9.3720712277413319E-3</v>
      </c>
      <c r="E26" s="189">
        <v>-0.17261904761904773</v>
      </c>
      <c r="F26" s="189">
        <v>-7.2455434157561796E-2</v>
      </c>
      <c r="G26" s="189">
        <v>-0.02</v>
      </c>
      <c r="H26" s="189">
        <v>-0.05</v>
      </c>
      <c r="I26" s="189">
        <v>-0.16393442622950807</v>
      </c>
      <c r="J26" s="189">
        <v>-0.27</v>
      </c>
      <c r="K26" s="189">
        <v>-0.22</v>
      </c>
      <c r="L26" s="189">
        <v>-0.21</v>
      </c>
      <c r="M26" s="189">
        <v>-0.22</v>
      </c>
      <c r="N26" s="189">
        <v>-0.24</v>
      </c>
      <c r="O26" s="189">
        <v>-0.23</v>
      </c>
      <c r="P26" s="189">
        <v>0.04</v>
      </c>
      <c r="Q26" s="189">
        <v>0.44</v>
      </c>
      <c r="R26" s="189">
        <v>0.24</v>
      </c>
      <c r="S26" s="189">
        <v>0.32876712328767138</v>
      </c>
      <c r="T26" s="189">
        <v>0.27380952380952395</v>
      </c>
      <c r="U26" s="189">
        <v>0.27</v>
      </c>
      <c r="V26" s="189">
        <v>0.27</v>
      </c>
      <c r="W26" s="189">
        <v>0.16</v>
      </c>
      <c r="X26" s="189">
        <v>0.08</v>
      </c>
      <c r="Y26" s="189">
        <v>0.11</v>
      </c>
      <c r="Z26" s="189">
        <v>-0.1</v>
      </c>
      <c r="AA26" s="189">
        <v>0.03</v>
      </c>
      <c r="AB26" s="189">
        <v>-0.21046511627906969</v>
      </c>
      <c r="AC26" s="189">
        <v>-5.1115618661257696E-2</v>
      </c>
      <c r="AD26" s="189">
        <v>-0.18300000000000002</v>
      </c>
      <c r="AE26" s="189">
        <v>-0.16</v>
      </c>
      <c r="AF26" s="189">
        <v>-0.16900000000000001</v>
      </c>
      <c r="AG26" s="188"/>
      <c r="AH26" s="189">
        <v>0.10522941763820585</v>
      </c>
      <c r="AI26" s="189">
        <v>2.002796204721893E-2</v>
      </c>
      <c r="AJ26" s="189">
        <v>5.749781749652938E-2</v>
      </c>
      <c r="AK26" s="189">
        <v>-0.13400035974900582</v>
      </c>
      <c r="AL26" s="189">
        <v>-1.8640815004081268E-2</v>
      </c>
      <c r="AM26" s="189">
        <v>-0.01</v>
      </c>
      <c r="AN26" s="189">
        <v>-0.01</v>
      </c>
      <c r="AO26" s="189">
        <v>-0.13642704331239713</v>
      </c>
      <c r="AP26" s="189">
        <v>-0.25</v>
      </c>
      <c r="AQ26" s="189">
        <v>-0.2</v>
      </c>
      <c r="AR26" s="189">
        <v>-0.24</v>
      </c>
      <c r="AS26" s="189">
        <v>-0.21</v>
      </c>
      <c r="AT26" s="189">
        <v>-0.28000000000000003</v>
      </c>
      <c r="AU26" s="189">
        <v>-0.24</v>
      </c>
      <c r="AV26" s="189">
        <v>-0.03</v>
      </c>
      <c r="AW26" s="189">
        <v>0.32</v>
      </c>
      <c r="AX26" s="189">
        <v>0.14000000000000001</v>
      </c>
      <c r="AY26" s="189">
        <v>0.29064408194253172</v>
      </c>
      <c r="AZ26" s="189">
        <v>0.19343932022178403</v>
      </c>
      <c r="BA26" s="189">
        <v>0.31</v>
      </c>
      <c r="BB26" s="189">
        <v>0.23</v>
      </c>
      <c r="BC26" s="189">
        <v>0.23</v>
      </c>
      <c r="BD26" s="189">
        <v>0.21</v>
      </c>
      <c r="BE26" s="189">
        <v>0.22</v>
      </c>
      <c r="BF26" s="189">
        <v>0.06</v>
      </c>
      <c r="BG26" s="189">
        <v>0.16</v>
      </c>
      <c r="BH26" s="189">
        <v>-0.11378270632448907</v>
      </c>
      <c r="BI26" s="189">
        <v>6.3432069282177053E-2</v>
      </c>
      <c r="BJ26" s="189">
        <v>-0.14000000000000001</v>
      </c>
      <c r="BK26" s="189">
        <v>-0.17</v>
      </c>
      <c r="BL26" s="189">
        <v>-0.16</v>
      </c>
    </row>
    <row r="27" spans="1:64" ht="16.149999999999999" customHeight="1" x14ac:dyDescent="0.2">
      <c r="A27" s="183" t="s">
        <v>191</v>
      </c>
      <c r="B27" s="189">
        <v>0.10460251046025106</v>
      </c>
      <c r="C27" s="189">
        <v>-4.3352601156069363E-2</v>
      </c>
      <c r="D27" s="189">
        <v>1.7094017094017096E-2</v>
      </c>
      <c r="E27" s="189">
        <v>4.0000000000000036E-2</v>
      </c>
      <c r="F27" s="189">
        <v>2.6395939086294357E-2</v>
      </c>
      <c r="G27" s="189">
        <v>0.08</v>
      </c>
      <c r="H27" s="189">
        <v>0.05</v>
      </c>
      <c r="I27" s="189">
        <v>-0.18181818181818171</v>
      </c>
      <c r="J27" s="189">
        <v>-0.27</v>
      </c>
      <c r="K27" s="189">
        <v>-0.23</v>
      </c>
      <c r="L27" s="189">
        <v>-0.42</v>
      </c>
      <c r="M27" s="189">
        <v>-0.31</v>
      </c>
      <c r="N27" s="189">
        <v>-0.31</v>
      </c>
      <c r="O27" s="189">
        <v>-0.31</v>
      </c>
      <c r="P27" s="189">
        <v>0.03</v>
      </c>
      <c r="Q27" s="189">
        <v>0.38</v>
      </c>
      <c r="R27" s="189">
        <v>0.21</v>
      </c>
      <c r="S27" s="189">
        <v>0.6</v>
      </c>
      <c r="T27" s="189">
        <v>0.34626436781609188</v>
      </c>
      <c r="U27" s="189">
        <v>0.34</v>
      </c>
      <c r="V27" s="189">
        <v>0.35</v>
      </c>
      <c r="W27" s="189">
        <v>0.28999999999999998</v>
      </c>
      <c r="X27" s="189">
        <v>0.38</v>
      </c>
      <c r="Y27" s="189">
        <v>0.34</v>
      </c>
      <c r="Z27" s="189">
        <v>-0.27</v>
      </c>
      <c r="AA27" s="189">
        <v>0.09</v>
      </c>
      <c r="AB27" s="189">
        <v>-0.47003994673768307</v>
      </c>
      <c r="AC27" s="189">
        <v>-0.15817535545023692</v>
      </c>
      <c r="AD27" s="189">
        <v>-0.52800000000000002</v>
      </c>
      <c r="AE27" s="189">
        <v>-0.60399999999999998</v>
      </c>
      <c r="AF27" s="189">
        <v>-0.56999999999999995</v>
      </c>
      <c r="AG27" s="188"/>
      <c r="AH27" s="189">
        <v>0.19206355756468516</v>
      </c>
      <c r="AI27" s="189">
        <v>1.5941575279357943E-2</v>
      </c>
      <c r="AJ27" s="189">
        <v>8.643088923708013E-2</v>
      </c>
      <c r="AK27" s="189">
        <v>9.5892905329917635E-2</v>
      </c>
      <c r="AL27" s="189">
        <v>9.0368514182245632E-2</v>
      </c>
      <c r="AM27" s="189">
        <v>0.1</v>
      </c>
      <c r="AN27" s="189">
        <v>0.09</v>
      </c>
      <c r="AO27" s="189">
        <v>-0.1572772182082755</v>
      </c>
      <c r="AP27" s="189">
        <v>-0.25</v>
      </c>
      <c r="AQ27" s="189">
        <v>-0.21</v>
      </c>
      <c r="AR27" s="189">
        <v>-0.44</v>
      </c>
      <c r="AS27" s="189">
        <v>-0.31</v>
      </c>
      <c r="AT27" s="189">
        <v>-0.35</v>
      </c>
      <c r="AU27" s="189">
        <v>-0.33</v>
      </c>
      <c r="AV27" s="189">
        <v>-0.05</v>
      </c>
      <c r="AW27" s="189">
        <v>0.24</v>
      </c>
      <c r="AX27" s="189">
        <v>0.1</v>
      </c>
      <c r="AY27" s="189">
        <v>0.56399506311587111</v>
      </c>
      <c r="AZ27" s="189">
        <v>0.25624985191278399</v>
      </c>
      <c r="BA27" s="189">
        <v>0.4</v>
      </c>
      <c r="BB27" s="189">
        <v>0.32</v>
      </c>
      <c r="BC27" s="189">
        <v>0.38</v>
      </c>
      <c r="BD27" s="189">
        <v>0.56000000000000005</v>
      </c>
      <c r="BE27" s="189">
        <v>0.49</v>
      </c>
      <c r="BF27" s="189">
        <v>-0.14000000000000001</v>
      </c>
      <c r="BG27" s="189">
        <v>0.23</v>
      </c>
      <c r="BH27" s="189">
        <v>-0.41165159465954043</v>
      </c>
      <c r="BI27" s="189">
        <v>-6.313126270218386E-2</v>
      </c>
      <c r="BJ27" s="189">
        <v>-0.5</v>
      </c>
      <c r="BK27" s="189">
        <v>-0.61</v>
      </c>
      <c r="BL27" s="189">
        <v>-0.56999999999999995</v>
      </c>
    </row>
    <row r="28" spans="1:64" ht="16.149999999999999" customHeight="1" x14ac:dyDescent="0.2">
      <c r="A28" s="183" t="s">
        <v>192</v>
      </c>
      <c r="B28" s="189">
        <v>5.1490514905149012E-2</v>
      </c>
      <c r="C28" s="189">
        <v>-7.0093457943924574E-3</v>
      </c>
      <c r="D28" s="189">
        <v>2.0075282308657575E-2</v>
      </c>
      <c r="E28" s="189">
        <v>-8.5778781038374816E-2</v>
      </c>
      <c r="F28" s="189">
        <v>-1.7741935483870992E-2</v>
      </c>
      <c r="G28" s="189">
        <v>0.04</v>
      </c>
      <c r="H28" s="189">
        <v>0</v>
      </c>
      <c r="I28" s="189">
        <v>3.6082474226804093E-2</v>
      </c>
      <c r="J28" s="189">
        <v>-0.14000000000000001</v>
      </c>
      <c r="K28" s="189">
        <v>-0.06</v>
      </c>
      <c r="L28" s="189">
        <v>-7.0000000000000007E-2</v>
      </c>
      <c r="M28" s="189">
        <v>-0.06</v>
      </c>
      <c r="N28" s="189">
        <v>-0.14000000000000001</v>
      </c>
      <c r="O28" s="189">
        <v>-0.09</v>
      </c>
      <c r="P28" s="189">
        <v>0.11</v>
      </c>
      <c r="Q28" s="189">
        <v>0.24</v>
      </c>
      <c r="R28" s="189">
        <v>0.17</v>
      </c>
      <c r="S28" s="189">
        <v>0.14588859416445621</v>
      </c>
      <c r="T28" s="189">
        <v>0.16346153846153846</v>
      </c>
      <c r="U28" s="189">
        <v>0.02</v>
      </c>
      <c r="V28" s="189">
        <v>0.12</v>
      </c>
      <c r="W28" s="189">
        <v>-0.02</v>
      </c>
      <c r="X28" s="189">
        <v>-0.04</v>
      </c>
      <c r="Y28" s="189">
        <v>-0.03</v>
      </c>
      <c r="Z28" s="189">
        <v>-0.08</v>
      </c>
      <c r="AA28" s="189">
        <v>-0.05</v>
      </c>
      <c r="AB28" s="189">
        <v>-0.12283737024221467</v>
      </c>
      <c r="AC28" s="189">
        <v>-6.9146149816658162E-2</v>
      </c>
      <c r="AD28" s="189">
        <v>-3.4000000000000002E-2</v>
      </c>
      <c r="AE28" s="189">
        <v>-3.9E-2</v>
      </c>
      <c r="AF28" s="189">
        <v>-3.7999999999999999E-2</v>
      </c>
      <c r="AG28" s="188"/>
      <c r="AH28" s="189">
        <v>0.13683096380771481</v>
      </c>
      <c r="AI28" s="189">
        <v>5.1825489030606235E-2</v>
      </c>
      <c r="AJ28" s="189">
        <v>9.0486079423784685E-2</v>
      </c>
      <c r="AK28" s="189">
        <v>-3.3830268237410595E-2</v>
      </c>
      <c r="AL28" s="189">
        <v>4.4730561217313995E-2</v>
      </c>
      <c r="AM28" s="189">
        <v>0.05</v>
      </c>
      <c r="AN28" s="189">
        <v>0.05</v>
      </c>
      <c r="AO28" s="189">
        <v>6.2478098776333105E-2</v>
      </c>
      <c r="AP28" s="189">
        <v>-0.11</v>
      </c>
      <c r="AQ28" s="189">
        <v>-0.03</v>
      </c>
      <c r="AR28" s="189">
        <v>-0.11</v>
      </c>
      <c r="AS28" s="189">
        <v>-0.06</v>
      </c>
      <c r="AT28" s="189">
        <v>-0.18</v>
      </c>
      <c r="AU28" s="189">
        <v>-0.1</v>
      </c>
      <c r="AV28" s="189">
        <v>0.02</v>
      </c>
      <c r="AW28" s="189">
        <v>0.12</v>
      </c>
      <c r="AX28" s="189">
        <v>7.0000000000000007E-2</v>
      </c>
      <c r="AY28" s="189">
        <v>9.9428978107474433E-2</v>
      </c>
      <c r="AZ28" s="189">
        <v>7.7123512242486494E-2</v>
      </c>
      <c r="BA28" s="189">
        <v>0.05</v>
      </c>
      <c r="BB28" s="189">
        <v>7.0000000000000007E-2</v>
      </c>
      <c r="BC28" s="189">
        <v>0.04</v>
      </c>
      <c r="BD28" s="189">
        <v>0.08</v>
      </c>
      <c r="BE28" s="189">
        <v>0.06</v>
      </c>
      <c r="BF28" s="189">
        <v>0.08</v>
      </c>
      <c r="BG28" s="189">
        <v>7.0000000000000007E-2</v>
      </c>
      <c r="BH28" s="189">
        <v>-9.168028287206767E-3</v>
      </c>
      <c r="BI28" s="189">
        <v>4.5726867107809925E-2</v>
      </c>
      <c r="BJ28" s="189">
        <v>0.04</v>
      </c>
      <c r="BK28" s="189">
        <v>-0.04</v>
      </c>
      <c r="BL28" s="189">
        <v>0</v>
      </c>
    </row>
    <row r="29" spans="1:64" ht="16.149999999999999" customHeight="1" x14ac:dyDescent="0.2">
      <c r="A29" s="286" t="s">
        <v>193</v>
      </c>
      <c r="B29" s="187">
        <v>0.12553582363747667</v>
      </c>
      <c r="C29" s="187">
        <v>3.1547320981472268E-2</v>
      </c>
      <c r="D29" s="187">
        <v>7.3829201101928574E-2</v>
      </c>
      <c r="E29" s="187">
        <v>-1.1347517730496481E-2</v>
      </c>
      <c r="F29" s="187">
        <v>4.2471714534377682E-2</v>
      </c>
      <c r="G29" s="187">
        <v>0.05</v>
      </c>
      <c r="H29" s="187">
        <v>0.05</v>
      </c>
      <c r="I29" s="187">
        <v>2.0130576713819306E-2</v>
      </c>
      <c r="J29" s="187">
        <v>-0.1</v>
      </c>
      <c r="K29" s="187">
        <v>-0.04</v>
      </c>
      <c r="L29" s="187">
        <v>-0.04</v>
      </c>
      <c r="M29" s="187">
        <v>-0.04</v>
      </c>
      <c r="N29" s="187">
        <v>-0.11</v>
      </c>
      <c r="O29" s="187">
        <v>-7.0000000000000007E-2</v>
      </c>
      <c r="P29" s="187">
        <v>0.03</v>
      </c>
      <c r="Q29" s="187">
        <v>0.24</v>
      </c>
      <c r="R29" s="187">
        <v>0.13</v>
      </c>
      <c r="S29" s="187">
        <v>0.15676485272091878</v>
      </c>
      <c r="T29" s="187">
        <v>0.14248297537978002</v>
      </c>
      <c r="U29" s="187">
        <v>0.1</v>
      </c>
      <c r="V29" s="187">
        <v>0.13</v>
      </c>
      <c r="W29" s="187">
        <v>0.12</v>
      </c>
      <c r="X29" s="187">
        <v>0.08</v>
      </c>
      <c r="Y29" s="187">
        <v>0.1</v>
      </c>
      <c r="Z29" s="187">
        <v>-0.1</v>
      </c>
      <c r="AA29" s="187">
        <v>0.03</v>
      </c>
      <c r="AB29" s="187">
        <v>-0.20887647423960276</v>
      </c>
      <c r="AC29" s="187">
        <v>-5.0281618023553645E-2</v>
      </c>
      <c r="AD29" s="187">
        <v>-0.151</v>
      </c>
      <c r="AE29" s="187">
        <v>-0.16300000000000001</v>
      </c>
      <c r="AF29" s="187">
        <v>-0.157</v>
      </c>
      <c r="AG29" s="188"/>
      <c r="AH29" s="187">
        <v>0.21856936186403469</v>
      </c>
      <c r="AI29" s="187">
        <v>9.300842203104169E-2</v>
      </c>
      <c r="AJ29" s="187">
        <v>0.14845906050015203</v>
      </c>
      <c r="AK29" s="187">
        <v>3.9323002977047834E-2</v>
      </c>
      <c r="AL29" s="187">
        <v>0.10710283993554852</v>
      </c>
      <c r="AM29" s="187">
        <v>7.0000000000000007E-2</v>
      </c>
      <c r="AN29" s="187">
        <v>0.09</v>
      </c>
      <c r="AO29" s="187">
        <v>4.9340475712409078E-2</v>
      </c>
      <c r="AP29" s="187">
        <v>-0.08</v>
      </c>
      <c r="AQ29" s="187">
        <v>-0.02</v>
      </c>
      <c r="AR29" s="187">
        <v>-0.08</v>
      </c>
      <c r="AS29" s="187">
        <v>-0.04</v>
      </c>
      <c r="AT29" s="187">
        <v>-0.16</v>
      </c>
      <c r="AU29" s="187">
        <v>-0.08</v>
      </c>
      <c r="AV29" s="187">
        <v>-0.05</v>
      </c>
      <c r="AW29" s="187">
        <v>0.13</v>
      </c>
      <c r="AX29" s="187">
        <v>0.04</v>
      </c>
      <c r="AY29" s="187">
        <v>0.12571420102831052</v>
      </c>
      <c r="AZ29" s="187">
        <v>6.7691687058494973E-2</v>
      </c>
      <c r="BA29" s="187">
        <v>0.14000000000000001</v>
      </c>
      <c r="BB29" s="187">
        <v>0.09</v>
      </c>
      <c r="BC29" s="187">
        <v>0.19</v>
      </c>
      <c r="BD29" s="187">
        <v>0.22</v>
      </c>
      <c r="BE29" s="187">
        <v>0.21</v>
      </c>
      <c r="BF29" s="187">
        <v>0.06</v>
      </c>
      <c r="BG29" s="187">
        <v>0.15</v>
      </c>
      <c r="BH29" s="187">
        <v>-0.10890513227269764</v>
      </c>
      <c r="BI29" s="187">
        <v>6.5401546455143234E-2</v>
      </c>
      <c r="BJ29" s="187">
        <v>-0.1</v>
      </c>
      <c r="BK29" s="187">
        <v>-0.17</v>
      </c>
      <c r="BL29" s="187">
        <v>-0.14000000000000001</v>
      </c>
    </row>
    <row r="30" spans="1:64" ht="16.149999999999999" customHeight="1" x14ac:dyDescent="0.2">
      <c r="A30" s="285" t="s">
        <v>194</v>
      </c>
      <c r="B30" s="187">
        <v>-0.59041394335511976</v>
      </c>
      <c r="C30" s="187">
        <v>0.51655629139072845</v>
      </c>
      <c r="D30" s="187">
        <v>-0.31639344262295077</v>
      </c>
      <c r="E30" s="187">
        <v>0.71428571428571441</v>
      </c>
      <c r="F30" s="187">
        <v>-0.10863874345549733</v>
      </c>
      <c r="G30" s="187">
        <v>0.17</v>
      </c>
      <c r="H30" s="187">
        <v>-0.02</v>
      </c>
      <c r="I30" s="187">
        <v>0.19680851063829799</v>
      </c>
      <c r="J30" s="187">
        <v>-0.12</v>
      </c>
      <c r="K30" s="187">
        <v>0.02</v>
      </c>
      <c r="L30" s="187">
        <v>-0.13</v>
      </c>
      <c r="M30" s="187">
        <v>-0.04</v>
      </c>
      <c r="N30" s="187">
        <v>-0.14000000000000001</v>
      </c>
      <c r="O30" s="187">
        <v>-0.08</v>
      </c>
      <c r="P30" s="187">
        <v>0.37</v>
      </c>
      <c r="Q30" s="187">
        <v>0.71</v>
      </c>
      <c r="R30" s="187">
        <v>0.53</v>
      </c>
      <c r="S30" s="187">
        <v>0.6200873362445416</v>
      </c>
      <c r="T30" s="187">
        <v>0.56250000000000011</v>
      </c>
      <c r="U30" s="187">
        <v>-0.04</v>
      </c>
      <c r="V30" s="187">
        <v>0.35</v>
      </c>
      <c r="W30" s="187">
        <v>-0.28000000000000003</v>
      </c>
      <c r="X30" s="187">
        <v>-0.33</v>
      </c>
      <c r="Y30" s="187">
        <v>-0.3</v>
      </c>
      <c r="Z30" s="187">
        <v>-0.36</v>
      </c>
      <c r="AA30" s="187">
        <v>-0.32</v>
      </c>
      <c r="AB30" s="187">
        <v>-1.7595307917888603E-2</v>
      </c>
      <c r="AC30" s="187">
        <v>-0.24816983894582717</v>
      </c>
      <c r="AD30" s="187">
        <v>0</v>
      </c>
      <c r="AE30" s="187">
        <v>0.36</v>
      </c>
      <c r="AF30" s="187">
        <v>0.189</v>
      </c>
      <c r="AG30" s="188"/>
      <c r="AH30" s="189">
        <v>-0.55809358432149658</v>
      </c>
      <c r="AI30" s="189">
        <v>0.63413086387991091</v>
      </c>
      <c r="AJ30" s="189">
        <v>-0.26108222081946492</v>
      </c>
      <c r="AK30" s="189">
        <v>0.79159852463971725</v>
      </c>
      <c r="AL30" s="189">
        <v>-3.8527099931043376E-2</v>
      </c>
      <c r="AM30" s="189">
        <v>0.18</v>
      </c>
      <c r="AN30" s="189">
        <v>0.03</v>
      </c>
      <c r="AO30" s="187">
        <v>0.226637471231596</v>
      </c>
      <c r="AP30" s="187">
        <v>-0.08</v>
      </c>
      <c r="AQ30" s="187">
        <v>0.06</v>
      </c>
      <c r="AR30" s="187">
        <v>-0.15</v>
      </c>
      <c r="AS30" s="187">
        <v>-0.02</v>
      </c>
      <c r="AT30" s="187">
        <v>-0.17</v>
      </c>
      <c r="AU30" s="187">
        <v>-0.08</v>
      </c>
      <c r="AV30" s="187">
        <v>0.28999999999999998</v>
      </c>
      <c r="AW30" s="187">
        <v>0.56000000000000005</v>
      </c>
      <c r="AX30" s="187">
        <v>0.42</v>
      </c>
      <c r="AY30" s="187">
        <v>0.56215892271673318</v>
      </c>
      <c r="AZ30" s="187">
        <v>0.46652613786029434</v>
      </c>
      <c r="BA30" s="187">
        <v>-0.03</v>
      </c>
      <c r="BB30" s="187">
        <v>0.3</v>
      </c>
      <c r="BC30" s="187">
        <v>-0.24</v>
      </c>
      <c r="BD30" s="187">
        <v>-0.25</v>
      </c>
      <c r="BE30" s="187">
        <v>-0.24</v>
      </c>
      <c r="BF30" s="187">
        <v>-0.25</v>
      </c>
      <c r="BG30" s="187">
        <v>-0.25</v>
      </c>
      <c r="BH30" s="187">
        <v>0.10548906409851448</v>
      </c>
      <c r="BI30" s="187">
        <v>-0.15608168241748485</v>
      </c>
      <c r="BJ30" s="187">
        <v>7.0000000000000007E-2</v>
      </c>
      <c r="BK30" s="187">
        <v>0.34</v>
      </c>
      <c r="BL30" s="187">
        <v>0.21</v>
      </c>
    </row>
    <row r="31" spans="1:64" s="50" customFormat="1" ht="16.149999999999999" customHeight="1" x14ac:dyDescent="0.25">
      <c r="A31" s="287" t="s">
        <v>195</v>
      </c>
      <c r="B31" s="292">
        <v>-3.1548757170172061E-2</v>
      </c>
      <c r="C31" s="292">
        <v>6.5642458100558632E-2</v>
      </c>
      <c r="D31" s="292">
        <v>1.7688679245283018E-2</v>
      </c>
      <c r="E31" s="292">
        <v>3.790215954164828E-2</v>
      </c>
      <c r="F31" s="292">
        <v>2.4734982332155514E-2</v>
      </c>
      <c r="G31" s="292">
        <v>0.06</v>
      </c>
      <c r="H31" s="292">
        <v>0.04</v>
      </c>
      <c r="I31" s="292">
        <v>3.6525172754195485E-2</v>
      </c>
      <c r="J31" s="292">
        <v>-0.1</v>
      </c>
      <c r="K31" s="292">
        <v>-0.04</v>
      </c>
      <c r="L31" s="292">
        <v>-0.05</v>
      </c>
      <c r="M31" s="292">
        <v>-0.04</v>
      </c>
      <c r="N31" s="292">
        <v>-0.11</v>
      </c>
      <c r="O31" s="292">
        <v>-7.0000000000000007E-2</v>
      </c>
      <c r="P31" s="292">
        <v>7.0000000000000007E-2</v>
      </c>
      <c r="Q31" s="292">
        <v>0.28999999999999998</v>
      </c>
      <c r="R31" s="292">
        <v>0.18</v>
      </c>
      <c r="S31" s="292">
        <v>0.20430107526881733</v>
      </c>
      <c r="T31" s="292">
        <v>0.18564938116872923</v>
      </c>
      <c r="U31" s="292">
        <v>0.08</v>
      </c>
      <c r="V31" s="292">
        <v>0.15</v>
      </c>
      <c r="W31" s="292">
        <v>0.06</v>
      </c>
      <c r="X31" s="292">
        <v>0.03</v>
      </c>
      <c r="Y31" s="292">
        <v>0.04</v>
      </c>
      <c r="Z31" s="292">
        <v>-0.14000000000000001</v>
      </c>
      <c r="AA31" s="292">
        <v>-0.02</v>
      </c>
      <c r="AB31" s="292">
        <v>-0.1905697445972496</v>
      </c>
      <c r="AC31" s="292">
        <v>-7.45665259186057E-2</v>
      </c>
      <c r="AD31" s="292">
        <v>-0.13699999999999998</v>
      </c>
      <c r="AE31" s="292">
        <v>-0.11799999999999999</v>
      </c>
      <c r="AF31" s="292">
        <v>-0.126</v>
      </c>
      <c r="AG31" s="289"/>
      <c r="AH31" s="292">
        <v>4.8847608638740929E-2</v>
      </c>
      <c r="AI31" s="292">
        <v>0.13020291351746943</v>
      </c>
      <c r="AJ31" s="292">
        <v>9.0717361768129168E-2</v>
      </c>
      <c r="AK31" s="292">
        <v>8.9995669020351457E-2</v>
      </c>
      <c r="AL31" s="292">
        <v>9.0457728339363122E-2</v>
      </c>
      <c r="AM31" s="292">
        <v>0.08</v>
      </c>
      <c r="AN31" s="292">
        <v>0.09</v>
      </c>
      <c r="AO31" s="292">
        <v>6.5643207542554372E-2</v>
      </c>
      <c r="AP31" s="292">
        <v>-0.08</v>
      </c>
      <c r="AQ31" s="292">
        <v>-0.01</v>
      </c>
      <c r="AR31" s="292">
        <v>-0.09</v>
      </c>
      <c r="AS31" s="292">
        <v>-0.04</v>
      </c>
      <c r="AT31" s="292">
        <v>-0.16</v>
      </c>
      <c r="AU31" s="292">
        <v>-0.08</v>
      </c>
      <c r="AV31" s="292">
        <v>-0.01</v>
      </c>
      <c r="AW31" s="292">
        <v>0.17</v>
      </c>
      <c r="AX31" s="292">
        <v>0.08</v>
      </c>
      <c r="AY31" s="292">
        <v>0.17084512449769418</v>
      </c>
      <c r="AZ31" s="292">
        <v>0.10837631136769087</v>
      </c>
      <c r="BA31" s="292">
        <v>0.12</v>
      </c>
      <c r="BB31" s="292">
        <v>0.11</v>
      </c>
      <c r="BC31" s="292">
        <v>0.13</v>
      </c>
      <c r="BD31" s="292">
        <v>0.16</v>
      </c>
      <c r="BE31" s="292">
        <v>0.15</v>
      </c>
      <c r="BF31" s="292">
        <v>0.02</v>
      </c>
      <c r="BG31" s="292">
        <v>0.1</v>
      </c>
      <c r="BH31" s="292">
        <v>-8.8387381617184416E-2</v>
      </c>
      <c r="BI31" s="292">
        <v>3.8121272491257074E-2</v>
      </c>
      <c r="BJ31" s="292">
        <v>-0.08</v>
      </c>
      <c r="BK31" s="292">
        <v>-0.13</v>
      </c>
      <c r="BL31" s="292">
        <v>-0.11</v>
      </c>
    </row>
    <row r="32" spans="1:64" ht="16.149999999999999" customHeight="1" x14ac:dyDescent="0.2">
      <c r="A32" s="185" t="s">
        <v>76</v>
      </c>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88"/>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row>
    <row r="33" spans="1:64" ht="16.149999999999999" customHeight="1" x14ac:dyDescent="0.2">
      <c r="A33" s="180" t="s">
        <v>196</v>
      </c>
      <c r="B33" s="189">
        <v>6.9821119446047297E-2</v>
      </c>
      <c r="C33" s="189">
        <v>6.0254284134881181E-2</v>
      </c>
      <c r="D33" s="189">
        <v>6.4935064935064943E-2</v>
      </c>
      <c r="E33" s="189">
        <v>3.8819026790595769E-2</v>
      </c>
      <c r="F33" s="189">
        <v>5.6041705455222322E-2</v>
      </c>
      <c r="G33" s="189">
        <v>7.0000000000000007E-2</v>
      </c>
      <c r="H33" s="189">
        <v>5.6041705455222322E-2</v>
      </c>
      <c r="I33" s="189">
        <v>3.6138079827400311E-2</v>
      </c>
      <c r="J33" s="189">
        <v>-0.17</v>
      </c>
      <c r="K33" s="189">
        <v>-7.0000000000000007E-2</v>
      </c>
      <c r="L33" s="189">
        <v>0</v>
      </c>
      <c r="M33" s="189">
        <v>-0.04</v>
      </c>
      <c r="N33" s="189">
        <v>-0.06</v>
      </c>
      <c r="O33" s="189">
        <v>-0.05</v>
      </c>
      <c r="P33" s="189">
        <v>0</v>
      </c>
      <c r="Q33" s="189">
        <v>0.25</v>
      </c>
      <c r="R33" s="189">
        <v>0.11</v>
      </c>
      <c r="S33" s="189">
        <v>7.6235541535226076E-2</v>
      </c>
      <c r="T33" s="189">
        <v>0.10020298948145427</v>
      </c>
      <c r="U33" s="189">
        <v>7.0000000000000007E-2</v>
      </c>
      <c r="V33" s="189">
        <v>0.09</v>
      </c>
      <c r="W33" s="189">
        <v>0.04</v>
      </c>
      <c r="X33" s="189">
        <v>7.0000000000000007E-2</v>
      </c>
      <c r="Y33" s="189">
        <v>0.06</v>
      </c>
      <c r="Z33" s="189">
        <v>-0.09</v>
      </c>
      <c r="AA33" s="189">
        <v>0.01</v>
      </c>
      <c r="AB33" s="189">
        <v>-0.1567970204841713</v>
      </c>
      <c r="AC33" s="189">
        <v>-4.2905053775876181E-2</v>
      </c>
      <c r="AD33" s="189">
        <v>-7.2000000000000008E-2</v>
      </c>
      <c r="AE33" s="189">
        <v>-0.105</v>
      </c>
      <c r="AF33" s="189">
        <v>-0.09</v>
      </c>
      <c r="AG33" s="188"/>
      <c r="AH33" s="189">
        <v>0.15408783388156511</v>
      </c>
      <c r="AI33" s="189">
        <v>0.12504866208575607</v>
      </c>
      <c r="AJ33" s="189">
        <v>0.13914204063241881</v>
      </c>
      <c r="AK33" s="189">
        <v>9.1111807150064714E-2</v>
      </c>
      <c r="AL33" s="189">
        <v>0.12227698011112466</v>
      </c>
      <c r="AM33" s="189">
        <v>0.09</v>
      </c>
      <c r="AN33" s="189">
        <v>0.11</v>
      </c>
      <c r="AO33" s="189">
        <v>6.1439136534152734E-2</v>
      </c>
      <c r="AP33" s="189">
        <v>-0.14000000000000001</v>
      </c>
      <c r="AQ33" s="189">
        <v>-0.04</v>
      </c>
      <c r="AR33" s="189">
        <v>-0.05</v>
      </c>
      <c r="AS33" s="189">
        <v>-0.04</v>
      </c>
      <c r="AT33" s="189">
        <v>-0.1</v>
      </c>
      <c r="AU33" s="189">
        <v>-0.06</v>
      </c>
      <c r="AV33" s="189">
        <v>-7.0000000000000007E-2</v>
      </c>
      <c r="AW33" s="189">
        <v>0.13</v>
      </c>
      <c r="AX33" s="189">
        <v>0.02</v>
      </c>
      <c r="AY33" s="189">
        <v>4.7714716223003516E-2</v>
      </c>
      <c r="AZ33" s="189">
        <v>2.9462144570057924E-2</v>
      </c>
      <c r="BA33" s="189">
        <v>0.1</v>
      </c>
      <c r="BB33" s="189">
        <v>0.05</v>
      </c>
      <c r="BC33" s="189">
        <v>0.1</v>
      </c>
      <c r="BD33" s="189">
        <v>0.21</v>
      </c>
      <c r="BE33" s="189">
        <v>0.16</v>
      </c>
      <c r="BF33" s="189">
        <v>0.06</v>
      </c>
      <c r="BG33" s="189">
        <v>0.12</v>
      </c>
      <c r="BH33" s="189">
        <v>-4.9663928304705153E-2</v>
      </c>
      <c r="BI33" s="189">
        <v>6.8973718634796191E-2</v>
      </c>
      <c r="BJ33" s="189">
        <v>-0.01</v>
      </c>
      <c r="BK33" s="189">
        <v>-0.12</v>
      </c>
      <c r="BL33" s="189">
        <v>-7.0000000000000007E-2</v>
      </c>
    </row>
    <row r="34" spans="1:64" ht="16.149999999999999" customHeight="1" x14ac:dyDescent="0.2">
      <c r="A34" s="181" t="s">
        <v>197</v>
      </c>
      <c r="B34" s="190">
        <v>-0.59041394335511976</v>
      </c>
      <c r="C34" s="190">
        <v>0.51655629139072845</v>
      </c>
      <c r="D34" s="190">
        <v>-0.31639344262295077</v>
      </c>
      <c r="E34" s="190">
        <v>0.71428571428571441</v>
      </c>
      <c r="F34" s="190">
        <v>-0.10863874345549733</v>
      </c>
      <c r="G34" s="190">
        <v>0.17</v>
      </c>
      <c r="H34" s="190">
        <v>-0.02</v>
      </c>
      <c r="I34" s="190">
        <v>0.19680851063829799</v>
      </c>
      <c r="J34" s="190">
        <v>-0.12</v>
      </c>
      <c r="K34" s="190">
        <v>0.02</v>
      </c>
      <c r="L34" s="190">
        <v>-0.13</v>
      </c>
      <c r="M34" s="190">
        <v>-0.04</v>
      </c>
      <c r="N34" s="190">
        <v>-0.14000000000000001</v>
      </c>
      <c r="O34" s="190">
        <v>-0.08</v>
      </c>
      <c r="P34" s="190">
        <v>0.37</v>
      </c>
      <c r="Q34" s="190">
        <v>0.71</v>
      </c>
      <c r="R34" s="190">
        <v>0.53</v>
      </c>
      <c r="S34" s="190">
        <v>0.6200873362445416</v>
      </c>
      <c r="T34" s="190">
        <v>0.56250000000000011</v>
      </c>
      <c r="U34" s="190">
        <v>-0.04</v>
      </c>
      <c r="V34" s="190">
        <v>0.35</v>
      </c>
      <c r="W34" s="190">
        <v>-0.28000000000000003</v>
      </c>
      <c r="X34" s="190">
        <v>-0.33</v>
      </c>
      <c r="Y34" s="190">
        <v>-0.3</v>
      </c>
      <c r="Z34" s="190">
        <v>-0.36</v>
      </c>
      <c r="AA34" s="190">
        <v>-0.32</v>
      </c>
      <c r="AB34" s="190">
        <v>-1.7595307917888603E-2</v>
      </c>
      <c r="AC34" s="190">
        <v>-0.24816983894582717</v>
      </c>
      <c r="AD34" s="190">
        <v>0</v>
      </c>
      <c r="AE34" s="190">
        <v>0.36</v>
      </c>
      <c r="AF34" s="190">
        <v>0.189</v>
      </c>
      <c r="AG34" s="188"/>
      <c r="AH34" s="190">
        <v>-0.55809358432149658</v>
      </c>
      <c r="AI34" s="190">
        <v>0.63413086387991091</v>
      </c>
      <c r="AJ34" s="190">
        <v>-0.26108222081946492</v>
      </c>
      <c r="AK34" s="190">
        <v>0.79159852463971725</v>
      </c>
      <c r="AL34" s="190">
        <v>-3.8527099931043376E-2</v>
      </c>
      <c r="AM34" s="190">
        <v>0.18</v>
      </c>
      <c r="AN34" s="190">
        <v>0.03</v>
      </c>
      <c r="AO34" s="190">
        <v>0.226637471231596</v>
      </c>
      <c r="AP34" s="190">
        <v>-0.08</v>
      </c>
      <c r="AQ34" s="190">
        <v>0.06</v>
      </c>
      <c r="AR34" s="190">
        <v>-0.15</v>
      </c>
      <c r="AS34" s="190">
        <v>-0.02</v>
      </c>
      <c r="AT34" s="190">
        <v>-0.17</v>
      </c>
      <c r="AU34" s="190">
        <v>-0.08</v>
      </c>
      <c r="AV34" s="190">
        <v>0.28999999999999998</v>
      </c>
      <c r="AW34" s="190">
        <v>0.56000000000000005</v>
      </c>
      <c r="AX34" s="190">
        <v>0.42</v>
      </c>
      <c r="AY34" s="190">
        <v>0.5625</v>
      </c>
      <c r="AZ34" s="190">
        <v>0.46714285714285719</v>
      </c>
      <c r="BA34" s="190">
        <v>-0.03</v>
      </c>
      <c r="BB34" s="190">
        <v>0.3</v>
      </c>
      <c r="BC34" s="190">
        <v>-0.24</v>
      </c>
      <c r="BD34" s="190">
        <v>-0.24</v>
      </c>
      <c r="BE34" s="190">
        <v>-0.24</v>
      </c>
      <c r="BF34" s="190">
        <v>-0.25</v>
      </c>
      <c r="BG34" s="190">
        <v>-0.25</v>
      </c>
      <c r="BH34" s="190">
        <v>0.10588235294117651</v>
      </c>
      <c r="BI34" s="190">
        <v>-0.1555221637866265</v>
      </c>
      <c r="BJ34" s="190">
        <v>0.06</v>
      </c>
      <c r="BK34" s="190">
        <v>0.34</v>
      </c>
      <c r="BL34" s="190">
        <v>0.21</v>
      </c>
    </row>
    <row r="35" spans="1:64" s="50" customFormat="1" ht="16.149999999999999" customHeight="1" x14ac:dyDescent="0.25">
      <c r="A35" s="290" t="s">
        <v>198</v>
      </c>
      <c r="B35" s="292">
        <v>-6.8430656934306569E-2</v>
      </c>
      <c r="C35" s="292">
        <v>9.5408163265306212E-2</v>
      </c>
      <c r="D35" s="292">
        <v>8.9113680154142318E-3</v>
      </c>
      <c r="E35" s="292">
        <v>9.1275844679777937E-2</v>
      </c>
      <c r="F35" s="292">
        <v>3.5533822330888275E-2</v>
      </c>
      <c r="G35" s="292">
        <v>0.09</v>
      </c>
      <c r="H35" s="292">
        <v>0.05</v>
      </c>
      <c r="I35" s="292">
        <v>5.093046033300689E-2</v>
      </c>
      <c r="J35" s="292">
        <v>-0.16</v>
      </c>
      <c r="K35" s="292">
        <v>-0.06</v>
      </c>
      <c r="L35" s="292">
        <v>-0.02</v>
      </c>
      <c r="M35" s="292">
        <v>-0.04</v>
      </c>
      <c r="N35" s="292">
        <v>-7.0000000000000007E-2</v>
      </c>
      <c r="O35" s="292">
        <v>-0.05</v>
      </c>
      <c r="P35" s="292">
        <v>0.04</v>
      </c>
      <c r="Q35" s="292">
        <v>0.3</v>
      </c>
      <c r="R35" s="292">
        <v>0.16</v>
      </c>
      <c r="S35" s="292">
        <v>0.13467855466916936</v>
      </c>
      <c r="T35" s="292">
        <v>0.15012345679012354</v>
      </c>
      <c r="U35" s="292">
        <v>0.06</v>
      </c>
      <c r="V35" s="292">
        <v>0.12</v>
      </c>
      <c r="W35" s="292">
        <v>0</v>
      </c>
      <c r="X35" s="292">
        <v>0.01</v>
      </c>
      <c r="Y35" s="292">
        <v>0.01</v>
      </c>
      <c r="Z35" s="292">
        <v>-0.13</v>
      </c>
      <c r="AA35" s="292">
        <v>-0.04</v>
      </c>
      <c r="AB35" s="292">
        <v>-0.14111037673496379</v>
      </c>
      <c r="AC35" s="292">
        <v>-7.0907819834215624E-2</v>
      </c>
      <c r="AD35" s="292">
        <v>-0.06</v>
      </c>
      <c r="AE35" s="292">
        <v>-5.8999999999999997E-2</v>
      </c>
      <c r="AF35" s="292">
        <v>-6.3E-2</v>
      </c>
      <c r="AG35" s="289"/>
      <c r="AH35" s="292">
        <v>6.0348438567791622E-3</v>
      </c>
      <c r="AI35" s="292">
        <v>0.163258634498748</v>
      </c>
      <c r="AJ35" s="292">
        <v>8.1398754867182385E-2</v>
      </c>
      <c r="AK35" s="292">
        <v>0.1451125297099948</v>
      </c>
      <c r="AL35" s="292">
        <v>0.10268633406557102</v>
      </c>
      <c r="AM35" s="292">
        <v>0.1</v>
      </c>
      <c r="AN35" s="292">
        <v>0.1</v>
      </c>
      <c r="AO35" s="292">
        <v>7.6769816264229643E-2</v>
      </c>
      <c r="AP35" s="292">
        <v>-0.14000000000000001</v>
      </c>
      <c r="AQ35" s="292">
        <v>-0.03</v>
      </c>
      <c r="AR35" s="292">
        <v>-0.06</v>
      </c>
      <c r="AS35" s="292">
        <v>-0.04</v>
      </c>
      <c r="AT35" s="292">
        <v>-0.11</v>
      </c>
      <c r="AU35" s="292">
        <v>-7.0000000000000007E-2</v>
      </c>
      <c r="AV35" s="292">
        <v>-0.04</v>
      </c>
      <c r="AW35" s="292">
        <v>0.18</v>
      </c>
      <c r="AX35" s="292">
        <v>0.06</v>
      </c>
      <c r="AY35" s="292">
        <v>0.10309278350515465</v>
      </c>
      <c r="AZ35" s="292">
        <v>7.6323034567145703E-2</v>
      </c>
      <c r="BA35" s="292">
        <v>0.08</v>
      </c>
      <c r="BB35" s="292">
        <v>0.08</v>
      </c>
      <c r="BC35" s="292">
        <v>0.06</v>
      </c>
      <c r="BD35" s="292">
        <v>0.14000000000000001</v>
      </c>
      <c r="BE35" s="292">
        <v>0.1</v>
      </c>
      <c r="BF35" s="292">
        <v>0.02</v>
      </c>
      <c r="BG35" s="292">
        <v>7.0000000000000007E-2</v>
      </c>
      <c r="BH35" s="292">
        <v>-3.2140490390987556E-2</v>
      </c>
      <c r="BI35" s="292">
        <v>3.8295687885010338E-2</v>
      </c>
      <c r="BJ35" s="292">
        <v>0</v>
      </c>
      <c r="BK35" s="292">
        <v>-7.0000000000000007E-2</v>
      </c>
      <c r="BL35" s="292">
        <v>-0.04</v>
      </c>
    </row>
    <row r="36" spans="1:64" ht="16.149999999999999" customHeight="1" x14ac:dyDescent="0.2">
      <c r="A36" s="177"/>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8"/>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row>
    <row r="37" spans="1:64" ht="16.149999999999999" customHeight="1" x14ac:dyDescent="0.2">
      <c r="A37" s="47" t="s">
        <v>87</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312" t="s">
        <v>232</v>
      </c>
      <c r="AC37" s="312" t="s">
        <v>232</v>
      </c>
      <c r="AD37" s="312">
        <v>0.19700000000000001</v>
      </c>
      <c r="AE37" s="312" t="s">
        <v>232</v>
      </c>
      <c r="AF37" s="312" t="s">
        <v>232</v>
      </c>
      <c r="AG37" s="188"/>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189"/>
      <c r="BG37" s="189"/>
      <c r="BH37" s="312" t="s">
        <v>232</v>
      </c>
      <c r="BI37" s="312" t="s">
        <v>232</v>
      </c>
      <c r="BJ37" s="312">
        <v>0.03</v>
      </c>
      <c r="BK37" s="312" t="s">
        <v>232</v>
      </c>
      <c r="BL37" s="312" t="s">
        <v>232</v>
      </c>
    </row>
    <row r="38" spans="1:64" ht="16.149999999999999" customHeight="1" x14ac:dyDescent="0.2">
      <c r="A38" s="177"/>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8"/>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row>
    <row r="39" spans="1:64" ht="16.149999999999999" customHeight="1" x14ac:dyDescent="0.2">
      <c r="A39" s="47" t="s">
        <v>199</v>
      </c>
      <c r="B39" s="187">
        <v>-0.97674418604651148</v>
      </c>
      <c r="C39" s="187">
        <v>-0.23383084577114432</v>
      </c>
      <c r="D39" s="187">
        <v>0.32173913043478247</v>
      </c>
      <c r="E39" s="187">
        <v>-0.3000000000000001</v>
      </c>
      <c r="F39" s="187">
        <v>-0.12345679012345678</v>
      </c>
      <c r="G39" s="187">
        <v>-0.04</v>
      </c>
      <c r="H39" s="187">
        <v>-7.0000000000000007E-2</v>
      </c>
      <c r="I39" s="187">
        <v>-15.999999999999998</v>
      </c>
      <c r="J39" s="187">
        <v>0.69</v>
      </c>
      <c r="K39" s="187">
        <v>0.49</v>
      </c>
      <c r="L39" s="187">
        <v>-0.43</v>
      </c>
      <c r="M39" s="187">
        <v>-0.04</v>
      </c>
      <c r="N39" s="187">
        <v>-0.33</v>
      </c>
      <c r="O39" s="187">
        <v>-0.23</v>
      </c>
      <c r="P39" s="187">
        <v>1.71</v>
      </c>
      <c r="Q39" s="187">
        <v>0.22</v>
      </c>
      <c r="R39" s="187">
        <v>0.51</v>
      </c>
      <c r="S39" s="187">
        <v>1.4782608695652177</v>
      </c>
      <c r="T39" s="187">
        <v>0.83625730994152025</v>
      </c>
      <c r="U39" s="187">
        <v>0.27</v>
      </c>
      <c r="V39" s="187">
        <v>0.52</v>
      </c>
      <c r="W39" s="312" t="s">
        <v>232</v>
      </c>
      <c r="X39" s="312">
        <v>0.11</v>
      </c>
      <c r="Y39" s="312">
        <v>0.52</v>
      </c>
      <c r="Z39" s="312">
        <v>-0.13</v>
      </c>
      <c r="AA39" s="312">
        <v>0.22</v>
      </c>
      <c r="AB39" s="312">
        <v>-0.47005444646097999</v>
      </c>
      <c r="AC39" s="312">
        <v>-0.1009329940627651</v>
      </c>
      <c r="AD39" s="312" t="s">
        <v>232</v>
      </c>
      <c r="AE39" s="312">
        <v>-0.52100000000000002</v>
      </c>
      <c r="AF39" s="312">
        <v>-0.71499999999999997</v>
      </c>
      <c r="AG39" s="188"/>
      <c r="AH39" s="187">
        <v>-0.98068764983196299</v>
      </c>
      <c r="AI39" s="187">
        <v>-0.19697251522410861</v>
      </c>
      <c r="AJ39" s="187">
        <v>0.38767890241984027</v>
      </c>
      <c r="AK39" s="187">
        <v>-0.25623188761119281</v>
      </c>
      <c r="AL39" s="187">
        <v>-7.3669623162570502E-2</v>
      </c>
      <c r="AM39" s="187">
        <v>-0.02</v>
      </c>
      <c r="AN39" s="187">
        <v>-0.04</v>
      </c>
      <c r="AO39" s="187">
        <v>-7.5604858214218602</v>
      </c>
      <c r="AP39" s="187">
        <v>0.75</v>
      </c>
      <c r="AQ39" s="187">
        <v>0.6</v>
      </c>
      <c r="AR39" s="187">
        <v>-0.44</v>
      </c>
      <c r="AS39" s="187">
        <v>0</v>
      </c>
      <c r="AT39" s="187">
        <v>-0.38</v>
      </c>
      <c r="AU39" s="187">
        <v>-0.25</v>
      </c>
      <c r="AV39" s="187">
        <v>2</v>
      </c>
      <c r="AW39" s="187">
        <v>0.1</v>
      </c>
      <c r="AX39" s="187">
        <v>0.32</v>
      </c>
      <c r="AY39" s="187">
        <v>1.4035254449372723</v>
      </c>
      <c r="AZ39" s="187">
        <v>0.66660783188659589</v>
      </c>
      <c r="BA39" s="187">
        <v>0.36</v>
      </c>
      <c r="BB39" s="187">
        <v>0.5</v>
      </c>
      <c r="BC39" s="312" t="s">
        <v>232</v>
      </c>
      <c r="BD39" s="312">
        <v>0.28999999999999998</v>
      </c>
      <c r="BE39" s="312">
        <v>0.76</v>
      </c>
      <c r="BF39" s="312">
        <v>7.0000000000000007E-2</v>
      </c>
      <c r="BG39" s="312">
        <v>0.44</v>
      </c>
      <c r="BH39" s="312">
        <v>-0.41066661385679937</v>
      </c>
      <c r="BI39" s="312">
        <v>3.0472236574123072E-2</v>
      </c>
      <c r="BJ39" s="312" t="s">
        <v>232</v>
      </c>
      <c r="BK39" s="312">
        <v>-0.54</v>
      </c>
      <c r="BL39" s="312">
        <v>-0.72</v>
      </c>
    </row>
    <row r="40" spans="1:64" ht="16.149999999999999" customHeight="1" x14ac:dyDescent="0.2">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8"/>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row>
    <row r="41" spans="1:64" ht="16.149999999999999" customHeight="1" x14ac:dyDescent="0.2">
      <c r="A41" s="75" t="s">
        <v>186</v>
      </c>
      <c r="B41" s="203"/>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188"/>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row>
    <row r="42" spans="1:64" ht="16.149999999999999" customHeight="1" x14ac:dyDescent="0.2">
      <c r="A42" s="182" t="s">
        <v>188</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8"/>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row>
    <row r="43" spans="1:64" ht="16.149999999999999" customHeight="1" x14ac:dyDescent="0.2">
      <c r="A43" s="183" t="s">
        <v>189</v>
      </c>
      <c r="B43" s="189">
        <v>0.11395646606914221</v>
      </c>
      <c r="C43" s="189">
        <v>8.5424133811230485E-2</v>
      </c>
      <c r="D43" s="189">
        <v>9.9196538936959094E-2</v>
      </c>
      <c r="E43" s="189">
        <v>3.5757575757575967E-2</v>
      </c>
      <c r="F43" s="189">
        <v>7.7773229635693816E-2</v>
      </c>
      <c r="G43" s="189">
        <v>0</v>
      </c>
      <c r="H43" s="189">
        <v>0.06</v>
      </c>
      <c r="I43" s="189">
        <v>-0.164367816091954</v>
      </c>
      <c r="J43" s="189">
        <v>-0.32</v>
      </c>
      <c r="K43" s="189">
        <v>-0.24</v>
      </c>
      <c r="L43" s="189">
        <v>-0.18</v>
      </c>
      <c r="M43" s="189">
        <v>-0.22</v>
      </c>
      <c r="N43" s="189">
        <v>-0.2</v>
      </c>
      <c r="O43" s="189">
        <v>-0.22</v>
      </c>
      <c r="P43" s="189">
        <v>-0.01</v>
      </c>
      <c r="Q43" s="189">
        <v>0.18</v>
      </c>
      <c r="R43" s="189">
        <v>0.08</v>
      </c>
      <c r="S43" s="189">
        <v>3.0736240171551188E-2</v>
      </c>
      <c r="T43" s="189">
        <v>6.0205580029368627E-2</v>
      </c>
      <c r="U43" s="189">
        <v>0.16</v>
      </c>
      <c r="V43" s="189">
        <v>0.09</v>
      </c>
      <c r="W43" s="189">
        <v>0.09</v>
      </c>
      <c r="X43" s="189">
        <v>0.16</v>
      </c>
      <c r="Y43" s="189">
        <v>0.12</v>
      </c>
      <c r="Z43" s="189">
        <v>0.19</v>
      </c>
      <c r="AA43" s="189">
        <v>0.15</v>
      </c>
      <c r="AB43" s="189">
        <v>0.10430980637101822</v>
      </c>
      <c r="AC43" s="189">
        <v>0.13519892110586657</v>
      </c>
      <c r="AD43" s="189">
        <v>0.16300000000000001</v>
      </c>
      <c r="AE43" s="189">
        <v>-1.4E-2</v>
      </c>
      <c r="AF43" s="189">
        <v>7.0999999999999994E-2</v>
      </c>
      <c r="AG43" s="188"/>
      <c r="AH43" s="189">
        <v>0.18566626732651981</v>
      </c>
      <c r="AI43" s="189">
        <v>0.14215521037609427</v>
      </c>
      <c r="AJ43" s="189">
        <v>0.16292461272233155</v>
      </c>
      <c r="AK43" s="189">
        <v>6.305393112905501E-2</v>
      </c>
      <c r="AL43" s="189">
        <v>0.1280661190514979</v>
      </c>
      <c r="AM43" s="189">
        <v>0.02</v>
      </c>
      <c r="AN43" s="189">
        <v>0.1</v>
      </c>
      <c r="AO43" s="189">
        <v>-0.12156524508427134</v>
      </c>
      <c r="AP43" s="189">
        <v>-0.28000000000000003</v>
      </c>
      <c r="AQ43" s="189">
        <v>-0.2</v>
      </c>
      <c r="AR43" s="189">
        <v>-0.19</v>
      </c>
      <c r="AS43" s="189">
        <v>-0.2</v>
      </c>
      <c r="AT43" s="189">
        <v>-0.23</v>
      </c>
      <c r="AU43" s="189">
        <v>-0.21</v>
      </c>
      <c r="AV43" s="189">
        <v>-0.09</v>
      </c>
      <c r="AW43" s="189">
        <v>7.0000000000000007E-2</v>
      </c>
      <c r="AX43" s="189">
        <v>-0.02</v>
      </c>
      <c r="AY43" s="189">
        <v>8.0430242712830422E-3</v>
      </c>
      <c r="AZ43" s="189">
        <v>-8.9119132802074705E-3</v>
      </c>
      <c r="BA43" s="189">
        <v>0.17</v>
      </c>
      <c r="BB43" s="189">
        <v>0.03</v>
      </c>
      <c r="BC43" s="189">
        <v>0.13</v>
      </c>
      <c r="BD43" s="189">
        <v>0.22</v>
      </c>
      <c r="BE43" s="189">
        <v>0.17</v>
      </c>
      <c r="BF43" s="189">
        <v>0.27</v>
      </c>
      <c r="BG43" s="189">
        <v>0.21</v>
      </c>
      <c r="BH43" s="189">
        <v>0.18693694452130105</v>
      </c>
      <c r="BI43" s="189">
        <v>0.2014887862677559</v>
      </c>
      <c r="BJ43" s="189">
        <v>0.2</v>
      </c>
      <c r="BK43" s="189">
        <v>0.01</v>
      </c>
      <c r="BL43" s="189">
        <v>0.1</v>
      </c>
    </row>
    <row r="44" spans="1:64" ht="16.149999999999999" customHeight="1" x14ac:dyDescent="0.2">
      <c r="A44" s="184" t="s">
        <v>190</v>
      </c>
      <c r="B44" s="189">
        <v>3.0769230769230795E-2</v>
      </c>
      <c r="C44" s="189">
        <v>6.2790697674418666E-2</v>
      </c>
      <c r="D44" s="189">
        <v>5.0724637681159424E-2</v>
      </c>
      <c r="E44" s="189">
        <v>2.8985507246376881E-2</v>
      </c>
      <c r="F44" s="189">
        <v>4.257246376811584E-2</v>
      </c>
      <c r="G44" s="189">
        <v>0.02</v>
      </c>
      <c r="H44" s="189">
        <v>0.04</v>
      </c>
      <c r="I44" s="189">
        <v>-0.14552238805970158</v>
      </c>
      <c r="J44" s="189">
        <v>-0.3</v>
      </c>
      <c r="K44" s="189">
        <v>-0.24</v>
      </c>
      <c r="L44" s="189">
        <v>-0.2</v>
      </c>
      <c r="M44" s="189">
        <v>-0.23</v>
      </c>
      <c r="N44" s="189">
        <v>-0.23</v>
      </c>
      <c r="O44" s="189">
        <v>-0.23</v>
      </c>
      <c r="P44" s="189">
        <v>0.28000000000000003</v>
      </c>
      <c r="Q44" s="189">
        <v>0.64</v>
      </c>
      <c r="R44" s="189">
        <v>0.49</v>
      </c>
      <c r="S44" s="189">
        <v>0.32058823529411762</v>
      </c>
      <c r="T44" s="189">
        <v>0.42648709315375982</v>
      </c>
      <c r="U44" s="189">
        <v>0.54</v>
      </c>
      <c r="V44" s="189">
        <v>0.47</v>
      </c>
      <c r="W44" s="189">
        <v>0.27</v>
      </c>
      <c r="X44" s="189">
        <v>-0.2</v>
      </c>
      <c r="Y44" s="189">
        <v>-0.03</v>
      </c>
      <c r="Z44" s="189">
        <v>-0.08</v>
      </c>
      <c r="AA44" s="189">
        <v>-0.05</v>
      </c>
      <c r="AB44" s="189">
        <v>-0.23116883116883113</v>
      </c>
      <c r="AC44" s="189">
        <v>-0.11758941695247428</v>
      </c>
      <c r="AD44" s="189">
        <v>-0.28000000000000003</v>
      </c>
      <c r="AE44" s="189">
        <v>0</v>
      </c>
      <c r="AF44" s="189">
        <v>-0.13300000000000001</v>
      </c>
      <c r="AG44" s="188"/>
      <c r="AH44" s="189">
        <v>9.6439575806971489E-2</v>
      </c>
      <c r="AI44" s="189">
        <v>0.12478302136083685</v>
      </c>
      <c r="AJ44" s="189">
        <v>0.11420315803361526</v>
      </c>
      <c r="AK44" s="189">
        <v>5.8505589428487964E-2</v>
      </c>
      <c r="AL44" s="189">
        <v>9.2644113088701782E-2</v>
      </c>
      <c r="AM44" s="189">
        <v>0.04</v>
      </c>
      <c r="AN44" s="189">
        <v>7.0000000000000007E-2</v>
      </c>
      <c r="AO44" s="189">
        <v>-0.11856920346753221</v>
      </c>
      <c r="AP44" s="189">
        <v>-0.27</v>
      </c>
      <c r="AQ44" s="189">
        <v>-0.21</v>
      </c>
      <c r="AR44" s="189">
        <v>-0.22</v>
      </c>
      <c r="AS44" s="189">
        <v>-0.21</v>
      </c>
      <c r="AT44" s="189">
        <v>-0.27</v>
      </c>
      <c r="AU44" s="189">
        <v>-0.23</v>
      </c>
      <c r="AV44" s="189">
        <v>0.2</v>
      </c>
      <c r="AW44" s="189">
        <v>0.51</v>
      </c>
      <c r="AX44" s="189">
        <v>0.38</v>
      </c>
      <c r="AY44" s="189">
        <v>0.27660712095673196</v>
      </c>
      <c r="AZ44" s="189">
        <v>0.34224971244784058</v>
      </c>
      <c r="BA44" s="189">
        <v>0.55000000000000004</v>
      </c>
      <c r="BB44" s="189">
        <v>0.41</v>
      </c>
      <c r="BC44" s="189">
        <v>0.28999999999999998</v>
      </c>
      <c r="BD44" s="189">
        <v>-0.15</v>
      </c>
      <c r="BE44" s="189">
        <v>0</v>
      </c>
      <c r="BF44" s="189">
        <v>-0.01</v>
      </c>
      <c r="BG44" s="189">
        <v>0</v>
      </c>
      <c r="BH44" s="189">
        <v>-0.156872162318934</v>
      </c>
      <c r="BI44" s="189">
        <v>-6.1170154495153888E-2</v>
      </c>
      <c r="BJ44" s="189">
        <v>-0.23</v>
      </c>
      <c r="BK44" s="189">
        <v>0.05</v>
      </c>
      <c r="BL44" s="189">
        <v>-0.08</v>
      </c>
    </row>
    <row r="45" spans="1:64" ht="16.149999999999999" customHeight="1" x14ac:dyDescent="0.2">
      <c r="A45" s="183" t="s">
        <v>191</v>
      </c>
      <c r="B45" s="189">
        <v>-0.11808118081180821</v>
      </c>
      <c r="C45" s="189">
        <v>1.1354838709677419</v>
      </c>
      <c r="D45" s="189">
        <v>0.33802816901408445</v>
      </c>
      <c r="E45" s="189">
        <v>-0.10303030303030299</v>
      </c>
      <c r="F45" s="189">
        <v>0.21489001692047369</v>
      </c>
      <c r="G45" s="189">
        <v>0.19</v>
      </c>
      <c r="H45" s="189">
        <v>0.21</v>
      </c>
      <c r="I45" s="189">
        <v>-0.41422594142259411</v>
      </c>
      <c r="J45" s="189">
        <v>-0.6</v>
      </c>
      <c r="K45" s="189">
        <v>-0.52</v>
      </c>
      <c r="L45" s="189">
        <v>-0.48</v>
      </c>
      <c r="M45" s="189">
        <v>-0.51</v>
      </c>
      <c r="N45" s="189">
        <v>-0.41</v>
      </c>
      <c r="O45" s="189">
        <v>-0.48</v>
      </c>
      <c r="P45" s="189">
        <v>-0.24</v>
      </c>
      <c r="Q45" s="189">
        <v>-0.28000000000000003</v>
      </c>
      <c r="R45" s="189">
        <v>-0.26</v>
      </c>
      <c r="S45" s="189">
        <v>2.1038961038961039</v>
      </c>
      <c r="T45" s="189">
        <v>0.26285714285714273</v>
      </c>
      <c r="U45" s="189">
        <v>0.37</v>
      </c>
      <c r="V45" s="189">
        <v>0.3</v>
      </c>
      <c r="W45" s="189">
        <v>0.76</v>
      </c>
      <c r="X45" s="189">
        <v>0.34</v>
      </c>
      <c r="Y45" s="189">
        <v>0.56000000000000005</v>
      </c>
      <c r="Z45" s="189">
        <v>-0.48</v>
      </c>
      <c r="AA45" s="189">
        <v>0</v>
      </c>
      <c r="AB45" s="189">
        <v>-0.45075757575757575</v>
      </c>
      <c r="AC45" s="189">
        <v>-0.16879432624113472</v>
      </c>
      <c r="AD45" s="189">
        <v>-0.44700000000000006</v>
      </c>
      <c r="AE45" s="189">
        <v>-0.19400000000000001</v>
      </c>
      <c r="AF45" s="189">
        <v>-0.34399999999999997</v>
      </c>
      <c r="AG45" s="188"/>
      <c r="AH45" s="189">
        <v>-0.10789274422386386</v>
      </c>
      <c r="AI45" s="189">
        <v>1.1701212573755977</v>
      </c>
      <c r="AJ45" s="189">
        <v>0.35764699499838343</v>
      </c>
      <c r="AK45" s="189">
        <v>-8.9070277560329716E-2</v>
      </c>
      <c r="AL45" s="189">
        <v>0.23250683662617289</v>
      </c>
      <c r="AM45" s="189">
        <v>0.2</v>
      </c>
      <c r="AN45" s="189">
        <v>0.22</v>
      </c>
      <c r="AO45" s="189">
        <v>-0.41508576612559966</v>
      </c>
      <c r="AP45" s="189">
        <v>-0.59</v>
      </c>
      <c r="AQ45" s="189">
        <v>-0.52</v>
      </c>
      <c r="AR45" s="189">
        <v>-0.49</v>
      </c>
      <c r="AS45" s="189">
        <v>-0.51</v>
      </c>
      <c r="AT45" s="189">
        <v>-0.44</v>
      </c>
      <c r="AU45" s="189">
        <v>-0.49</v>
      </c>
      <c r="AV45" s="189">
        <v>-0.27</v>
      </c>
      <c r="AW45" s="189">
        <v>-0.32</v>
      </c>
      <c r="AX45" s="189">
        <v>-0.28999999999999998</v>
      </c>
      <c r="AY45" s="189">
        <v>2.038850149306652</v>
      </c>
      <c r="AZ45" s="189">
        <v>0.2158754008565151</v>
      </c>
      <c r="BA45" s="189">
        <v>0.38</v>
      </c>
      <c r="BB45" s="189">
        <v>0.27</v>
      </c>
      <c r="BC45" s="189">
        <v>0.85</v>
      </c>
      <c r="BD45" s="189">
        <v>0.47</v>
      </c>
      <c r="BE45" s="189">
        <v>0.67</v>
      </c>
      <c r="BF45" s="189">
        <v>-0.42</v>
      </c>
      <c r="BG45" s="189">
        <v>0.08</v>
      </c>
      <c r="BH45" s="189">
        <v>-0.37928856440880843</v>
      </c>
      <c r="BI45" s="189">
        <v>-9.674266519084275E-2</v>
      </c>
      <c r="BJ45" s="189">
        <v>-0.42</v>
      </c>
      <c r="BK45" s="189">
        <v>-0.15</v>
      </c>
      <c r="BL45" s="189">
        <v>-0.31</v>
      </c>
    </row>
    <row r="46" spans="1:64" ht="16.149999999999999" customHeight="1" x14ac:dyDescent="0.2">
      <c r="A46" s="183" t="s">
        <v>192</v>
      </c>
      <c r="B46" s="189">
        <v>0.12820512820512822</v>
      </c>
      <c r="C46" s="189">
        <v>4.39560439560438E-2</v>
      </c>
      <c r="D46" s="189">
        <v>8.2840236686390303E-2</v>
      </c>
      <c r="E46" s="189">
        <v>0.26495726495726507</v>
      </c>
      <c r="F46" s="189">
        <v>0.14035087719298253</v>
      </c>
      <c r="G46" s="189">
        <v>0.27</v>
      </c>
      <c r="H46" s="189">
        <v>0.17</v>
      </c>
      <c r="I46" s="189">
        <v>-3.787878787878788E-2</v>
      </c>
      <c r="J46" s="189">
        <v>0.05</v>
      </c>
      <c r="K46" s="189">
        <v>0.01</v>
      </c>
      <c r="L46" s="189">
        <v>-0.04</v>
      </c>
      <c r="M46" s="189">
        <v>-0.01</v>
      </c>
      <c r="N46" s="189">
        <v>-0.02</v>
      </c>
      <c r="O46" s="189">
        <v>-0.01</v>
      </c>
      <c r="P46" s="189">
        <v>0.17</v>
      </c>
      <c r="Q46" s="189">
        <v>0.14000000000000001</v>
      </c>
      <c r="R46" s="189">
        <v>0.15</v>
      </c>
      <c r="S46" s="189">
        <v>6.7137809187279102E-2</v>
      </c>
      <c r="T46" s="189">
        <v>0.12171837708830553</v>
      </c>
      <c r="U46" s="189">
        <v>0.14000000000000001</v>
      </c>
      <c r="V46" s="189">
        <v>0.13</v>
      </c>
      <c r="W46" s="189">
        <v>-0.01</v>
      </c>
      <c r="X46" s="189">
        <v>-0.1</v>
      </c>
      <c r="Y46" s="189">
        <v>-0.06</v>
      </c>
      <c r="Z46" s="189">
        <v>-0.03</v>
      </c>
      <c r="AA46" s="189">
        <v>-0.05</v>
      </c>
      <c r="AB46" s="189">
        <v>-9.5522388059701577E-2</v>
      </c>
      <c r="AC46" s="189">
        <v>-6.117647058823527E-2</v>
      </c>
      <c r="AD46" s="189">
        <v>-8.900000000000001E-2</v>
      </c>
      <c r="AE46" s="189">
        <v>-2.5999999999999999E-2</v>
      </c>
      <c r="AF46" s="189">
        <v>-6.3E-2</v>
      </c>
      <c r="AG46" s="188"/>
      <c r="AH46" s="189">
        <v>0.18381107879900879</v>
      </c>
      <c r="AI46" s="189">
        <v>9.485569212802536E-2</v>
      </c>
      <c r="AJ46" s="189">
        <v>0.13578597055534122</v>
      </c>
      <c r="AK46" s="189">
        <v>0.29049337527959651</v>
      </c>
      <c r="AL46" s="189">
        <v>0.18634101812279261</v>
      </c>
      <c r="AM46" s="189">
        <v>0.28999999999999998</v>
      </c>
      <c r="AN46" s="189">
        <v>0.21</v>
      </c>
      <c r="AO46" s="189">
        <v>-1.3608195634236627E-2</v>
      </c>
      <c r="AP46" s="189">
        <v>0.08</v>
      </c>
      <c r="AQ46" s="189">
        <v>0.04</v>
      </c>
      <c r="AR46" s="189">
        <v>-0.05</v>
      </c>
      <c r="AS46" s="189">
        <v>0</v>
      </c>
      <c r="AT46" s="189">
        <v>-7.0000000000000007E-2</v>
      </c>
      <c r="AU46" s="189">
        <v>-0.02</v>
      </c>
      <c r="AV46" s="189">
        <v>0.09</v>
      </c>
      <c r="AW46" s="189">
        <v>0.05</v>
      </c>
      <c r="AX46" s="189">
        <v>7.0000000000000007E-2</v>
      </c>
      <c r="AY46" s="189">
        <v>2.7677968673140908E-2</v>
      </c>
      <c r="AZ46" s="189">
        <v>5.7489687397493001E-2</v>
      </c>
      <c r="BA46" s="189">
        <v>0.13</v>
      </c>
      <c r="BB46" s="189">
        <v>0.08</v>
      </c>
      <c r="BC46" s="189">
        <v>-0.01</v>
      </c>
      <c r="BD46" s="189">
        <v>-0.06</v>
      </c>
      <c r="BE46" s="189">
        <v>-0.04</v>
      </c>
      <c r="BF46" s="189">
        <v>0.01</v>
      </c>
      <c r="BG46" s="189">
        <v>-0.02</v>
      </c>
      <c r="BH46" s="189">
        <v>-1.9671541376081972E-2</v>
      </c>
      <c r="BI46" s="189">
        <v>-2.0773962103034928E-2</v>
      </c>
      <c r="BJ46" s="189">
        <v>-0.04</v>
      </c>
      <c r="BK46" s="189">
        <v>0.02</v>
      </c>
      <c r="BL46" s="189">
        <v>-0.01</v>
      </c>
    </row>
    <row r="47" spans="1:64" ht="16.149999999999999" customHeight="1" x14ac:dyDescent="0.2">
      <c r="A47" s="286" t="s">
        <v>193</v>
      </c>
      <c r="B47" s="187">
        <v>7.9071766222604367E-2</v>
      </c>
      <c r="C47" s="187">
        <v>0.14139020537124794</v>
      </c>
      <c r="D47" s="187">
        <v>0.11154558551142207</v>
      </c>
      <c r="E47" s="187">
        <v>4.7097036134795059E-2</v>
      </c>
      <c r="F47" s="187">
        <v>8.9866156787762844E-2</v>
      </c>
      <c r="G47" s="187">
        <v>0.05</v>
      </c>
      <c r="H47" s="187">
        <v>0.08</v>
      </c>
      <c r="I47" s="187">
        <v>-0.17283950617283952</v>
      </c>
      <c r="J47" s="187">
        <v>-0.31</v>
      </c>
      <c r="K47" s="187">
        <v>-0.25</v>
      </c>
      <c r="L47" s="187">
        <v>-0.19</v>
      </c>
      <c r="M47" s="187">
        <v>-0.23</v>
      </c>
      <c r="N47" s="187">
        <v>-0.21</v>
      </c>
      <c r="O47" s="187">
        <v>-0.22</v>
      </c>
      <c r="P47" s="187">
        <v>0.03</v>
      </c>
      <c r="Q47" s="187">
        <v>0.22</v>
      </c>
      <c r="R47" s="187">
        <v>0.12</v>
      </c>
      <c r="S47" s="187">
        <v>0.15864697474988096</v>
      </c>
      <c r="T47" s="187">
        <v>0.1330089213300894</v>
      </c>
      <c r="U47" s="187">
        <v>0.25</v>
      </c>
      <c r="V47" s="187">
        <v>0.17</v>
      </c>
      <c r="W47" s="187">
        <v>0.13</v>
      </c>
      <c r="X47" s="187">
        <v>0.05</v>
      </c>
      <c r="Y47" s="187">
        <v>0.09</v>
      </c>
      <c r="Z47" s="187">
        <v>0.05</v>
      </c>
      <c r="AA47" s="187">
        <v>0.08</v>
      </c>
      <c r="AB47" s="187">
        <v>-5.4545454545454508E-2</v>
      </c>
      <c r="AC47" s="187">
        <v>3.6672360092434443E-2</v>
      </c>
      <c r="AD47" s="187">
        <v>1.7000000000000001E-2</v>
      </c>
      <c r="AE47" s="187">
        <v>-2.3E-2</v>
      </c>
      <c r="AF47" s="187">
        <v>-4.0000000000000001E-3</v>
      </c>
      <c r="AG47" s="188"/>
      <c r="AH47" s="187">
        <v>0.13964627146682912</v>
      </c>
      <c r="AI47" s="187">
        <v>0.19943050334520823</v>
      </c>
      <c r="AJ47" s="187">
        <v>0.17101428304350808</v>
      </c>
      <c r="AK47" s="187">
        <v>7.3814822289206966E-2</v>
      </c>
      <c r="AL47" s="187">
        <v>0.13730628184827262</v>
      </c>
      <c r="AM47" s="187">
        <v>0.06</v>
      </c>
      <c r="AN47" s="187">
        <v>0.12</v>
      </c>
      <c r="AO47" s="187">
        <v>-0.13811201683552046</v>
      </c>
      <c r="AP47" s="187">
        <v>-0.28000000000000003</v>
      </c>
      <c r="AQ47" s="187">
        <v>-0.21</v>
      </c>
      <c r="AR47" s="187">
        <v>-0.19</v>
      </c>
      <c r="AS47" s="187">
        <v>-0.21</v>
      </c>
      <c r="AT47" s="187">
        <v>-0.24</v>
      </c>
      <c r="AU47" s="187">
        <v>-0.22</v>
      </c>
      <c r="AV47" s="187">
        <v>-0.05</v>
      </c>
      <c r="AW47" s="187">
        <v>0.11</v>
      </c>
      <c r="AX47" s="187">
        <v>0.03</v>
      </c>
      <c r="AY47" s="187">
        <v>0.12835722299938931</v>
      </c>
      <c r="AZ47" s="187">
        <v>6.2872704469326274E-2</v>
      </c>
      <c r="BA47" s="187">
        <v>0.26</v>
      </c>
      <c r="BB47" s="187">
        <v>0.12</v>
      </c>
      <c r="BC47" s="187">
        <v>0.17</v>
      </c>
      <c r="BD47" s="187">
        <v>0.11</v>
      </c>
      <c r="BE47" s="187">
        <v>0.13</v>
      </c>
      <c r="BF47" s="187">
        <v>0.12</v>
      </c>
      <c r="BG47" s="187">
        <v>0.13</v>
      </c>
      <c r="BH47" s="187">
        <v>2.4121146856603222E-2</v>
      </c>
      <c r="BI47" s="187">
        <v>9.7311842237744264E-2</v>
      </c>
      <c r="BJ47" s="187">
        <v>0.06</v>
      </c>
      <c r="BK47" s="187">
        <v>0.01</v>
      </c>
      <c r="BL47" s="187">
        <v>0.03</v>
      </c>
    </row>
    <row r="48" spans="1:64" ht="16.149999999999999" customHeight="1" x14ac:dyDescent="0.2">
      <c r="A48" s="285" t="s">
        <v>194</v>
      </c>
      <c r="B48" s="189">
        <v>-0.14966555183946481</v>
      </c>
      <c r="C48" s="189">
        <v>-0.17362146050670629</v>
      </c>
      <c r="D48" s="189">
        <v>-0.16233254531126856</v>
      </c>
      <c r="E48" s="189">
        <v>-0.11477987421383654</v>
      </c>
      <c r="F48" s="189">
        <v>-0.1464566929133857</v>
      </c>
      <c r="G48" s="189">
        <v>0.23</v>
      </c>
      <c r="H48" s="189">
        <v>-7.0000000000000007E-2</v>
      </c>
      <c r="I48" s="189">
        <v>-0.18485742379547701</v>
      </c>
      <c r="J48" s="189">
        <v>-0.18</v>
      </c>
      <c r="K48" s="189">
        <v>-0.18</v>
      </c>
      <c r="L48" s="189">
        <v>-0.27</v>
      </c>
      <c r="M48" s="189">
        <v>-0.21</v>
      </c>
      <c r="N48" s="187">
        <v>-0.48</v>
      </c>
      <c r="O48" s="187">
        <v>-0.28000000000000003</v>
      </c>
      <c r="P48" s="187">
        <v>-0.26</v>
      </c>
      <c r="Q48" s="187">
        <v>-0.32</v>
      </c>
      <c r="R48" s="187">
        <v>-0.28999999999999998</v>
      </c>
      <c r="S48" s="187">
        <v>-9.7087378640776698E-2</v>
      </c>
      <c r="T48" s="187">
        <v>-0.22737909516380639</v>
      </c>
      <c r="U48" s="187">
        <v>0.11</v>
      </c>
      <c r="V48" s="187">
        <v>-0.16</v>
      </c>
      <c r="W48" s="187">
        <v>0.08</v>
      </c>
      <c r="X48" s="187">
        <v>0.21</v>
      </c>
      <c r="Y48" s="187">
        <v>0.14000000000000001</v>
      </c>
      <c r="Z48" s="187">
        <v>-0.08</v>
      </c>
      <c r="AA48" s="187">
        <v>0.06</v>
      </c>
      <c r="AB48" s="187">
        <v>0.23766816143497743</v>
      </c>
      <c r="AC48" s="187">
        <v>0.10490566037735853</v>
      </c>
      <c r="AD48" s="187">
        <v>0.182</v>
      </c>
      <c r="AE48" s="187">
        <v>8.2000000000000003E-2</v>
      </c>
      <c r="AF48" s="187">
        <v>0.13</v>
      </c>
      <c r="AG48" s="188"/>
      <c r="AH48" s="187">
        <v>0.13964627146682912</v>
      </c>
      <c r="AI48" s="187">
        <v>0.19943050334520823</v>
      </c>
      <c r="AJ48" s="187">
        <v>0.17101428304350808</v>
      </c>
      <c r="AK48" s="187">
        <v>7.3814822289206966E-2</v>
      </c>
      <c r="AL48" s="187">
        <v>0.13730628184827262</v>
      </c>
      <c r="AM48" s="187">
        <v>0.06</v>
      </c>
      <c r="AN48" s="187">
        <v>0.12</v>
      </c>
      <c r="AO48" s="187">
        <v>-0.13811201683552046</v>
      </c>
      <c r="AP48" s="187">
        <v>-0.28000000000000003</v>
      </c>
      <c r="AQ48" s="187">
        <v>-0.21</v>
      </c>
      <c r="AR48" s="187">
        <v>-0.19</v>
      </c>
      <c r="AS48" s="187">
        <v>-0.21</v>
      </c>
      <c r="AT48" s="187">
        <v>-0.5</v>
      </c>
      <c r="AU48" s="187">
        <v>-0.27</v>
      </c>
      <c r="AV48" s="187">
        <v>-0.34</v>
      </c>
      <c r="AW48" s="187">
        <v>-0.4</v>
      </c>
      <c r="AX48" s="187">
        <v>-0.37</v>
      </c>
      <c r="AY48" s="187">
        <v>-0.12060678335072381</v>
      </c>
      <c r="AZ48" s="187">
        <v>-0.29418922574679934</v>
      </c>
      <c r="BA48" s="187">
        <v>0.12</v>
      </c>
      <c r="BB48" s="187">
        <v>-0.22</v>
      </c>
      <c r="BC48" s="187">
        <v>0.13</v>
      </c>
      <c r="BD48" s="187">
        <v>0.28999999999999998</v>
      </c>
      <c r="BE48" s="187">
        <v>0.21</v>
      </c>
      <c r="BF48" s="187">
        <v>-0.01</v>
      </c>
      <c r="BG48" s="187">
        <v>0.13</v>
      </c>
      <c r="BH48" s="187">
        <v>0.36558312169408547</v>
      </c>
      <c r="BI48" s="187">
        <v>0.19065284910405508</v>
      </c>
      <c r="BJ48" s="187">
        <v>0.27</v>
      </c>
      <c r="BK48" s="187">
        <v>0.14000000000000001</v>
      </c>
      <c r="BL48" s="187">
        <v>0.2</v>
      </c>
    </row>
    <row r="49" spans="1:64" s="50" customFormat="1" ht="16.149999999999999" customHeight="1" x14ac:dyDescent="0.25">
      <c r="A49" s="287" t="s">
        <v>195</v>
      </c>
      <c r="B49" s="292">
        <v>1.419244961680386E-3</v>
      </c>
      <c r="C49" s="292">
        <v>3.2266391326794014E-2</v>
      </c>
      <c r="D49" s="292">
        <v>1.7574692442882248E-2</v>
      </c>
      <c r="E49" s="292">
        <v>-8.0321285140562242E-3</v>
      </c>
      <c r="F49" s="292">
        <v>8.9831117499101689E-3</v>
      </c>
      <c r="G49" s="292">
        <v>0.09</v>
      </c>
      <c r="H49" s="292">
        <v>0.03</v>
      </c>
      <c r="I49" s="292">
        <v>-0.17630385487528341</v>
      </c>
      <c r="J49" s="292">
        <v>-0.27</v>
      </c>
      <c r="K49" s="292">
        <v>-0.23</v>
      </c>
      <c r="L49" s="292">
        <v>-0.21</v>
      </c>
      <c r="M49" s="292">
        <v>-0.22</v>
      </c>
      <c r="N49" s="292">
        <v>-0.28999999999999998</v>
      </c>
      <c r="O49" s="292">
        <v>-0.24</v>
      </c>
      <c r="P49" s="292">
        <v>-0.05</v>
      </c>
      <c r="Q49" s="292">
        <v>0.05</v>
      </c>
      <c r="R49" s="292">
        <v>0</v>
      </c>
      <c r="S49" s="292">
        <v>8.6554909339719502E-2</v>
      </c>
      <c r="T49" s="292">
        <v>2.7150876389048055E-2</v>
      </c>
      <c r="U49" s="292">
        <v>0.23</v>
      </c>
      <c r="V49" s="292">
        <v>0.08</v>
      </c>
      <c r="W49" s="292">
        <v>0.12</v>
      </c>
      <c r="X49" s="292">
        <v>0.08</v>
      </c>
      <c r="Y49" s="292">
        <v>0.1</v>
      </c>
      <c r="Z49" s="292">
        <v>0.02</v>
      </c>
      <c r="AA49" s="292">
        <v>7.0000000000000007E-2</v>
      </c>
      <c r="AB49" s="292">
        <v>-8.2440230832633843E-4</v>
      </c>
      <c r="AC49" s="292">
        <v>5.1019598508291644E-2</v>
      </c>
      <c r="AD49" s="292">
        <v>5.2000000000000005E-2</v>
      </c>
      <c r="AE49" s="292">
        <v>1E-3</v>
      </c>
      <c r="AF49" s="292">
        <v>2.5000000000000001E-2</v>
      </c>
      <c r="AG49" s="289"/>
      <c r="AH49" s="292">
        <v>7.0157739500669558E-2</v>
      </c>
      <c r="AI49" s="292">
        <v>9.1324609269761908E-2</v>
      </c>
      <c r="AJ49" s="292">
        <v>8.1355274797570168E-2</v>
      </c>
      <c r="AK49" s="292">
        <v>2.5304518690821488E-2</v>
      </c>
      <c r="AL49" s="292">
        <v>6.193137668747032E-2</v>
      </c>
      <c r="AM49" s="292">
        <v>0.11</v>
      </c>
      <c r="AN49" s="292">
        <v>0.08</v>
      </c>
      <c r="AO49" s="292">
        <v>-0.13471485716191955</v>
      </c>
      <c r="AP49" s="292">
        <v>-0.24</v>
      </c>
      <c r="AQ49" s="292">
        <v>-0.19</v>
      </c>
      <c r="AR49" s="292">
        <v>-0.22</v>
      </c>
      <c r="AS49" s="292">
        <v>-0.2</v>
      </c>
      <c r="AT49" s="292">
        <v>-0.32</v>
      </c>
      <c r="AU49" s="292">
        <v>-0.23</v>
      </c>
      <c r="AV49" s="292">
        <v>-0.13</v>
      </c>
      <c r="AW49" s="292">
        <v>-0.05</v>
      </c>
      <c r="AX49" s="292">
        <v>-0.09</v>
      </c>
      <c r="AY49" s="292">
        <v>5.7106112289930192E-2</v>
      </c>
      <c r="AZ49" s="292">
        <v>-4.4364415345629529E-2</v>
      </c>
      <c r="BA49" s="292">
        <v>0.23</v>
      </c>
      <c r="BB49" s="292">
        <v>0.02</v>
      </c>
      <c r="BC49" s="292">
        <v>0.16</v>
      </c>
      <c r="BD49" s="292">
        <v>0.14000000000000001</v>
      </c>
      <c r="BE49" s="292">
        <v>0.15</v>
      </c>
      <c r="BF49" s="292">
        <v>0.09</v>
      </c>
      <c r="BG49" s="292">
        <v>0.13</v>
      </c>
      <c r="BH49" s="292">
        <v>8.6859759765984368E-2</v>
      </c>
      <c r="BI49" s="292">
        <v>0.11683947840681912</v>
      </c>
      <c r="BJ49" s="292">
        <v>0.1</v>
      </c>
      <c r="BK49" s="292">
        <v>0.04</v>
      </c>
      <c r="BL49" s="292">
        <v>7.0000000000000007E-2</v>
      </c>
    </row>
    <row r="50" spans="1:64" ht="16.149999999999999" customHeight="1" x14ac:dyDescent="0.2">
      <c r="A50" s="185" t="s">
        <v>76</v>
      </c>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88"/>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row>
    <row r="51" spans="1:64" ht="16.149999999999999" customHeight="1" x14ac:dyDescent="0.2">
      <c r="A51" s="180" t="s">
        <v>196</v>
      </c>
      <c r="B51" s="189">
        <v>9.9669343410486499E-2</v>
      </c>
      <c r="C51" s="189">
        <v>0.11604395604395606</v>
      </c>
      <c r="D51" s="189">
        <v>0.10815118397085584</v>
      </c>
      <c r="E51" s="189">
        <v>4.4000000000000025E-2</v>
      </c>
      <c r="F51" s="189">
        <v>8.641975308641954E-2</v>
      </c>
      <c r="G51" s="189">
        <v>0</v>
      </c>
      <c r="H51" s="189">
        <v>0.06</v>
      </c>
      <c r="I51" s="189">
        <v>-0.14003436426116836</v>
      </c>
      <c r="J51" s="189">
        <v>-0.36</v>
      </c>
      <c r="K51" s="189">
        <v>-0.25</v>
      </c>
      <c r="L51" s="189">
        <v>-0.2</v>
      </c>
      <c r="M51" s="189">
        <v>-0.24</v>
      </c>
      <c r="N51" s="189">
        <v>-0.17</v>
      </c>
      <c r="O51" s="189">
        <v>-0.22</v>
      </c>
      <c r="P51" s="189">
        <v>-0.02</v>
      </c>
      <c r="Q51" s="189">
        <v>0.33</v>
      </c>
      <c r="R51" s="189">
        <v>0.14000000000000001</v>
      </c>
      <c r="S51" s="189">
        <v>0.15486961149547643</v>
      </c>
      <c r="T51" s="189">
        <v>0.14428312159709619</v>
      </c>
      <c r="U51" s="189">
        <v>0.23</v>
      </c>
      <c r="V51" s="189">
        <v>0.17</v>
      </c>
      <c r="W51" s="189">
        <v>0.14000000000000001</v>
      </c>
      <c r="X51" s="189">
        <v>0.1</v>
      </c>
      <c r="Y51" s="189">
        <v>0.12</v>
      </c>
      <c r="Z51" s="189">
        <v>0.13</v>
      </c>
      <c r="AA51" s="189">
        <v>0.12</v>
      </c>
      <c r="AB51" s="189">
        <v>-2.2196708763873096E-2</v>
      </c>
      <c r="AC51" s="189">
        <v>7.9277864992150768E-2</v>
      </c>
      <c r="AD51" s="189">
        <v>0.109</v>
      </c>
      <c r="AE51" s="189">
        <v>7.0000000000000001E-3</v>
      </c>
      <c r="AF51" s="189">
        <v>5.3999999999999999E-2</v>
      </c>
      <c r="AG51" s="188"/>
      <c r="AH51" s="189">
        <v>0.16340683329640887</v>
      </c>
      <c r="AI51" s="189">
        <v>0.17333856565774344</v>
      </c>
      <c r="AJ51" s="189">
        <v>0.16875495547539807</v>
      </c>
      <c r="AK51" s="189">
        <v>7.0803122370634297E-2</v>
      </c>
      <c r="AL51" s="189">
        <v>0.13452024707243268</v>
      </c>
      <c r="AM51" s="189">
        <v>0.01</v>
      </c>
      <c r="AN51" s="189">
        <v>0.1</v>
      </c>
      <c r="AO51" s="189">
        <v>-0.11792618134083759</v>
      </c>
      <c r="AP51" s="189">
        <v>-0.33</v>
      </c>
      <c r="AQ51" s="189">
        <v>-0.23</v>
      </c>
      <c r="AR51" s="189">
        <v>-0.21</v>
      </c>
      <c r="AS51" s="189">
        <v>-0.22</v>
      </c>
      <c r="AT51" s="189">
        <v>-0.2</v>
      </c>
      <c r="AU51" s="189">
        <v>-0.22</v>
      </c>
      <c r="AV51" s="189">
        <v>-0.09</v>
      </c>
      <c r="AW51" s="189">
        <v>0.22</v>
      </c>
      <c r="AX51" s="189">
        <v>0.05</v>
      </c>
      <c r="AY51" s="189">
        <v>0.12379989893885845</v>
      </c>
      <c r="AZ51" s="189">
        <v>7.4186477828359285E-2</v>
      </c>
      <c r="BA51" s="189">
        <v>0.24</v>
      </c>
      <c r="BB51" s="189">
        <v>0.12</v>
      </c>
      <c r="BC51" s="189">
        <v>0.17</v>
      </c>
      <c r="BD51" s="189">
        <v>0.16</v>
      </c>
      <c r="BE51" s="189">
        <v>0.16</v>
      </c>
      <c r="BF51" s="189">
        <v>0.2</v>
      </c>
      <c r="BG51" s="189">
        <v>0.18</v>
      </c>
      <c r="BH51" s="189">
        <v>5.8081773022544858E-2</v>
      </c>
      <c r="BI51" s="189">
        <v>0.14183673469387786</v>
      </c>
      <c r="BJ51" s="189">
        <v>0.16</v>
      </c>
      <c r="BK51" s="189">
        <v>0.04</v>
      </c>
      <c r="BL51" s="189">
        <v>0.09</v>
      </c>
    </row>
    <row r="52" spans="1:64" ht="16.149999999999999" customHeight="1" x14ac:dyDescent="0.2">
      <c r="A52" s="181" t="s">
        <v>197</v>
      </c>
      <c r="B52" s="190">
        <v>-0.14966555183946481</v>
      </c>
      <c r="C52" s="190">
        <v>-0.17362146050670629</v>
      </c>
      <c r="D52" s="190">
        <v>-0.16233254531126856</v>
      </c>
      <c r="E52" s="190">
        <v>-0.11477987421383654</v>
      </c>
      <c r="F52" s="190">
        <v>-0.1464566929133857</v>
      </c>
      <c r="G52" s="190">
        <v>0.23</v>
      </c>
      <c r="H52" s="189">
        <v>-7.0000000000000007E-2</v>
      </c>
      <c r="I52" s="190">
        <v>-0.18485742379547701</v>
      </c>
      <c r="J52" s="190">
        <v>-0.18</v>
      </c>
      <c r="K52" s="190">
        <v>-0.18</v>
      </c>
      <c r="L52" s="190">
        <v>-0.27</v>
      </c>
      <c r="M52" s="190">
        <v>-0.21</v>
      </c>
      <c r="N52" s="190">
        <v>-0.48</v>
      </c>
      <c r="O52" s="190">
        <v>-0.28000000000000003</v>
      </c>
      <c r="P52" s="190">
        <v>-0.26</v>
      </c>
      <c r="Q52" s="190">
        <v>-0.32</v>
      </c>
      <c r="R52" s="190">
        <v>-0.28999999999999998</v>
      </c>
      <c r="S52" s="190">
        <v>-9.7087378640776698E-2</v>
      </c>
      <c r="T52" s="190">
        <v>-0.22737909516380639</v>
      </c>
      <c r="U52" s="190">
        <v>0.11</v>
      </c>
      <c r="V52" s="190">
        <v>-0.16</v>
      </c>
      <c r="W52" s="190">
        <v>0.08</v>
      </c>
      <c r="X52" s="190">
        <v>0.21</v>
      </c>
      <c r="Y52" s="190">
        <v>0.14000000000000001</v>
      </c>
      <c r="Z52" s="190">
        <v>-0.08</v>
      </c>
      <c r="AA52" s="190">
        <v>0.06</v>
      </c>
      <c r="AB52" s="190">
        <v>0.23766816143497743</v>
      </c>
      <c r="AC52" s="190">
        <v>0.10490566037735853</v>
      </c>
      <c r="AD52" s="190">
        <v>0.182</v>
      </c>
      <c r="AE52" s="190">
        <v>8.2000000000000003E-2</v>
      </c>
      <c r="AF52" s="190">
        <v>0.13</v>
      </c>
      <c r="AG52" s="188"/>
      <c r="AH52" s="190">
        <v>-6.9907822825907198E-2</v>
      </c>
      <c r="AI52" s="190">
        <v>-0.11565567160877485</v>
      </c>
      <c r="AJ52" s="190">
        <v>-9.4497097253278595E-2</v>
      </c>
      <c r="AK52" s="190">
        <v>-7.0153879187574805E-2</v>
      </c>
      <c r="AL52" s="190">
        <v>-8.6073157947137977E-2</v>
      </c>
      <c r="AM52" s="190">
        <v>0.27</v>
      </c>
      <c r="AN52" s="190">
        <v>-0.01</v>
      </c>
      <c r="AO52" s="190">
        <v>-0.12626662292743401</v>
      </c>
      <c r="AP52" s="190">
        <v>-0.12</v>
      </c>
      <c r="AQ52" s="190">
        <v>-0.12</v>
      </c>
      <c r="AR52" s="190">
        <v>-0.28000000000000003</v>
      </c>
      <c r="AS52" s="190">
        <v>-0.18</v>
      </c>
      <c r="AT52" s="190">
        <v>-0.5</v>
      </c>
      <c r="AU52" s="190">
        <v>-0.27</v>
      </c>
      <c r="AV52" s="190">
        <v>-0.34</v>
      </c>
      <c r="AW52" s="190">
        <v>-0.4</v>
      </c>
      <c r="AX52" s="190">
        <v>-0.37</v>
      </c>
      <c r="AY52" s="190">
        <v>-0.12072892938496577</v>
      </c>
      <c r="AZ52" s="190">
        <v>-0.29413829413829412</v>
      </c>
      <c r="BA52" s="190">
        <v>0.12</v>
      </c>
      <c r="BB52" s="190">
        <v>-0.22</v>
      </c>
      <c r="BC52" s="190">
        <v>0.13</v>
      </c>
      <c r="BD52" s="190">
        <v>0.28999999999999998</v>
      </c>
      <c r="BE52" s="190">
        <v>0.21</v>
      </c>
      <c r="BF52" s="190">
        <v>-0.01</v>
      </c>
      <c r="BG52" s="190">
        <v>0.13</v>
      </c>
      <c r="BH52" s="190">
        <v>0.36567164179104478</v>
      </c>
      <c r="BI52" s="190">
        <v>0.19058641975308657</v>
      </c>
      <c r="BJ52" s="190">
        <v>0.26</v>
      </c>
      <c r="BK52" s="190">
        <v>0.14000000000000001</v>
      </c>
      <c r="BL52" s="190">
        <v>0.2</v>
      </c>
    </row>
    <row r="53" spans="1:64" s="50" customFormat="1" ht="16.149999999999999" customHeight="1" x14ac:dyDescent="0.25">
      <c r="A53" s="290" t="s">
        <v>198</v>
      </c>
      <c r="B53" s="292">
        <v>9.6589194083911509E-3</v>
      </c>
      <c r="C53" s="292">
        <v>8.5706386508156568E-3</v>
      </c>
      <c r="D53" s="292">
        <v>9.0909090909090245E-3</v>
      </c>
      <c r="E53" s="292">
        <v>-1.3344690516751814E-2</v>
      </c>
      <c r="F53" s="292">
        <v>1.5308075009566676E-3</v>
      </c>
      <c r="G53" s="293">
        <v>0.06</v>
      </c>
      <c r="H53" s="292">
        <v>0.02</v>
      </c>
      <c r="I53" s="292">
        <v>-0.15366218236173387</v>
      </c>
      <c r="J53" s="292">
        <v>-0.3</v>
      </c>
      <c r="K53" s="292">
        <v>-0.23</v>
      </c>
      <c r="L53" s="292">
        <v>-0.22</v>
      </c>
      <c r="M53" s="292">
        <v>-0.23</v>
      </c>
      <c r="N53" s="292">
        <v>-0.27</v>
      </c>
      <c r="O53" s="292">
        <v>-0.24</v>
      </c>
      <c r="P53" s="292">
        <v>-0.09</v>
      </c>
      <c r="Q53" s="292">
        <v>0.1</v>
      </c>
      <c r="R53" s="292">
        <v>0</v>
      </c>
      <c r="S53" s="292">
        <v>7.8061413244543187E-2</v>
      </c>
      <c r="T53" s="292">
        <v>2.6257121624969095E-2</v>
      </c>
      <c r="U53" s="292">
        <v>0.21</v>
      </c>
      <c r="V53" s="292">
        <v>7.0000000000000007E-2</v>
      </c>
      <c r="W53" s="292">
        <v>0.12</v>
      </c>
      <c r="X53" s="292">
        <v>0.12</v>
      </c>
      <c r="Y53" s="292">
        <v>0.12</v>
      </c>
      <c r="Z53" s="292">
        <v>0.08</v>
      </c>
      <c r="AA53" s="292">
        <v>0.11</v>
      </c>
      <c r="AB53" s="292">
        <v>3.0773918342473821E-2</v>
      </c>
      <c r="AC53" s="292">
        <v>8.5148686030428772E-2</v>
      </c>
      <c r="AD53" s="292">
        <v>0.125</v>
      </c>
      <c r="AE53" s="292">
        <v>0.02</v>
      </c>
      <c r="AF53" s="292">
        <v>7.1999999999999995E-2</v>
      </c>
      <c r="AG53" s="289"/>
      <c r="AH53" s="292">
        <v>8.0948924443452225E-2</v>
      </c>
      <c r="AI53" s="292">
        <v>6.7043163005174086E-2</v>
      </c>
      <c r="AJ53" s="292">
        <v>7.3717791626471518E-2</v>
      </c>
      <c r="AK53" s="292">
        <v>2.0410435315946329E-2</v>
      </c>
      <c r="AL53" s="292">
        <v>5.515287533875584E-2</v>
      </c>
      <c r="AM53" s="292">
        <v>0.08</v>
      </c>
      <c r="AN53" s="292">
        <v>0.06</v>
      </c>
      <c r="AO53" s="292">
        <v>-0.12045006598947613</v>
      </c>
      <c r="AP53" s="292">
        <v>-0.27</v>
      </c>
      <c r="AQ53" s="292">
        <v>-0.2</v>
      </c>
      <c r="AR53" s="292">
        <v>-0.23</v>
      </c>
      <c r="AS53" s="292">
        <v>-0.21</v>
      </c>
      <c r="AT53" s="292">
        <v>-0.28999999999999998</v>
      </c>
      <c r="AU53" s="292">
        <v>-0.23</v>
      </c>
      <c r="AV53" s="292">
        <v>-0.16</v>
      </c>
      <c r="AW53" s="292">
        <v>-0.01</v>
      </c>
      <c r="AX53" s="292">
        <v>-0.09</v>
      </c>
      <c r="AY53" s="292">
        <v>4.8652432621631402E-2</v>
      </c>
      <c r="AZ53" s="292">
        <v>-4.5330296127562723E-2</v>
      </c>
      <c r="BA53" s="292">
        <v>0.22</v>
      </c>
      <c r="BB53" s="292">
        <v>0.02</v>
      </c>
      <c r="BC53" s="292">
        <v>0.16</v>
      </c>
      <c r="BD53" s="292">
        <v>0.19</v>
      </c>
      <c r="BE53" s="292">
        <v>0.17</v>
      </c>
      <c r="BF53" s="292">
        <v>0.15</v>
      </c>
      <c r="BG53" s="292">
        <v>0.17</v>
      </c>
      <c r="BH53" s="292">
        <v>0.12077882567690901</v>
      </c>
      <c r="BI53" s="292">
        <v>0.15290921836663204</v>
      </c>
      <c r="BJ53" s="292">
        <v>0.18</v>
      </c>
      <c r="BK53" s="292">
        <v>7.0000000000000007E-2</v>
      </c>
      <c r="BL53" s="292">
        <v>0.12</v>
      </c>
    </row>
    <row r="54" spans="1:64" ht="16.149999999999999" customHeight="1" x14ac:dyDescent="0.2">
      <c r="A54" s="177"/>
      <c r="B54" s="189"/>
      <c r="C54" s="189"/>
      <c r="D54" s="189"/>
      <c r="E54" s="189"/>
      <c r="F54" s="189"/>
      <c r="G54" s="17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8"/>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c r="BE54" s="189"/>
      <c r="BF54" s="189"/>
      <c r="BG54" s="189"/>
      <c r="BH54" s="189"/>
      <c r="BI54" s="189"/>
      <c r="BJ54" s="189"/>
      <c r="BK54" s="189"/>
      <c r="BL54" s="189"/>
    </row>
    <row r="55" spans="1:64" ht="16.149999999999999" customHeight="1" x14ac:dyDescent="0.2">
      <c r="A55" s="47" t="s">
        <v>87</v>
      </c>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312">
        <v>-0.47</v>
      </c>
      <c r="AC55" s="312">
        <v>-0.7</v>
      </c>
      <c r="AD55" s="312" t="s">
        <v>232</v>
      </c>
      <c r="AE55" s="312">
        <v>-0.56299999999999994</v>
      </c>
      <c r="AF55" s="312" t="s">
        <v>232</v>
      </c>
      <c r="AG55" s="188"/>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312">
        <v>-0.36</v>
      </c>
      <c r="BI55" s="312">
        <v>-0.62</v>
      </c>
      <c r="BJ55" s="312" t="s">
        <v>232</v>
      </c>
      <c r="BK55" s="312">
        <v>-0.25</v>
      </c>
      <c r="BL55" s="312" t="s">
        <v>232</v>
      </c>
    </row>
    <row r="56" spans="1:64" ht="16.149999999999999" customHeight="1" x14ac:dyDescent="0.2">
      <c r="A56" s="177"/>
      <c r="B56" s="189"/>
      <c r="C56" s="189"/>
      <c r="D56" s="189"/>
      <c r="E56" s="189"/>
      <c r="F56" s="189"/>
      <c r="G56" s="17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8"/>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row>
    <row r="57" spans="1:64" ht="16.149999999999999" customHeight="1" x14ac:dyDescent="0.2">
      <c r="A57" s="47" t="s">
        <v>199</v>
      </c>
      <c r="B57" s="187">
        <v>-0.12440191387559817</v>
      </c>
      <c r="C57" s="187">
        <v>0.36567164179104505</v>
      </c>
      <c r="D57" s="187">
        <v>0.15094339622641514</v>
      </c>
      <c r="E57" s="187">
        <v>8.4905660377358361E-2</v>
      </c>
      <c r="F57" s="187">
        <v>0.13062409288824381</v>
      </c>
      <c r="G57" s="187">
        <v>0.45</v>
      </c>
      <c r="H57" s="187">
        <v>0.23</v>
      </c>
      <c r="I57" s="187">
        <v>-0.47540983606557369</v>
      </c>
      <c r="J57" s="187">
        <v>0.06</v>
      </c>
      <c r="K57" s="187">
        <v>-0.12</v>
      </c>
      <c r="L57" s="187">
        <v>0.06</v>
      </c>
      <c r="M57" s="187">
        <v>-0.06</v>
      </c>
      <c r="N57" s="187">
        <v>-0.41</v>
      </c>
      <c r="O57" s="187">
        <v>-0.19</v>
      </c>
      <c r="P57" s="187">
        <v>1.03</v>
      </c>
      <c r="Q57" s="187">
        <v>-0.21</v>
      </c>
      <c r="R57" s="187">
        <v>0.04</v>
      </c>
      <c r="S57" s="187">
        <v>0.22540983606557394</v>
      </c>
      <c r="T57" s="187">
        <v>0.10150891632373102</v>
      </c>
      <c r="U57" s="187">
        <v>0.5</v>
      </c>
      <c r="V57" s="187">
        <v>0.21</v>
      </c>
      <c r="W57" s="187">
        <v>0.11</v>
      </c>
      <c r="X57" s="187">
        <v>-0.45</v>
      </c>
      <c r="Y57" s="187">
        <v>-0.23</v>
      </c>
      <c r="Z57" s="187">
        <v>-0.62</v>
      </c>
      <c r="AA57" s="187">
        <v>-0.37</v>
      </c>
      <c r="AB57" s="187">
        <v>-0.34223300970873793</v>
      </c>
      <c r="AC57" s="187">
        <v>-0.3637860082304526</v>
      </c>
      <c r="AD57" s="187">
        <v>-0.70799999999999996</v>
      </c>
      <c r="AE57" s="187">
        <v>-0.247</v>
      </c>
      <c r="AF57" s="187">
        <v>-0.505</v>
      </c>
      <c r="AG57" s="188"/>
      <c r="AH57" s="187">
        <v>-9.385674947068752E-2</v>
      </c>
      <c r="AI57" s="187">
        <v>0.43122794063552733</v>
      </c>
      <c r="AJ57" s="187">
        <v>0.1982228799987166</v>
      </c>
      <c r="AK57" s="187">
        <v>0.10529173219063821</v>
      </c>
      <c r="AL57" s="187">
        <v>0.16883292863304145</v>
      </c>
      <c r="AM57" s="187">
        <v>0.45</v>
      </c>
      <c r="AN57" s="187">
        <v>0.26</v>
      </c>
      <c r="AO57" s="187">
        <v>-0.44046665117251865</v>
      </c>
      <c r="AP57" s="187">
        <v>0.1</v>
      </c>
      <c r="AQ57" s="187">
        <v>-0.08</v>
      </c>
      <c r="AR57" s="187">
        <v>0.04</v>
      </c>
      <c r="AS57" s="187">
        <v>-0.04</v>
      </c>
      <c r="AT57" s="187">
        <v>-0.44</v>
      </c>
      <c r="AU57" s="187">
        <v>-0.19</v>
      </c>
      <c r="AV57" s="187">
        <v>0.8</v>
      </c>
      <c r="AW57" s="187">
        <v>-0.27</v>
      </c>
      <c r="AX57" s="187">
        <v>-0.05</v>
      </c>
      <c r="AY57" s="187">
        <v>0.18585609773576611</v>
      </c>
      <c r="AZ57" s="187">
        <v>2.7210137531412916E-2</v>
      </c>
      <c r="BA57" s="187">
        <v>0.48</v>
      </c>
      <c r="BB57" s="187">
        <v>0.15</v>
      </c>
      <c r="BC57" s="187">
        <v>0.13</v>
      </c>
      <c r="BD57" s="187">
        <v>-0.4</v>
      </c>
      <c r="BE57" s="187">
        <v>-0.2</v>
      </c>
      <c r="BF57" s="187">
        <v>-0.56999999999999995</v>
      </c>
      <c r="BG57" s="187">
        <v>-0.34</v>
      </c>
      <c r="BH57" s="187">
        <v>-0.27445450824989442</v>
      </c>
      <c r="BI57" s="187">
        <v>-0.31554363307111849</v>
      </c>
      <c r="BJ57" s="187">
        <v>-0.69000000000000006</v>
      </c>
      <c r="BK57" s="187">
        <v>-0.22</v>
      </c>
      <c r="BL57" s="187">
        <v>-0.48</v>
      </c>
    </row>
    <row r="58" spans="1:64" ht="16.149999999999999" customHeight="1" x14ac:dyDescent="0.2">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8"/>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c r="BI58" s="189"/>
      <c r="BJ58" s="189"/>
      <c r="BK58" s="189"/>
      <c r="BL58" s="189"/>
    </row>
    <row r="59" spans="1:64" ht="16.149999999999999" customHeight="1" x14ac:dyDescent="0.2">
      <c r="A59" s="75" t="s">
        <v>233</v>
      </c>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188"/>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row>
    <row r="60" spans="1:64" ht="16.149999999999999" customHeight="1" x14ac:dyDescent="0.2">
      <c r="A60" s="182" t="s">
        <v>188</v>
      </c>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8"/>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89"/>
      <c r="BI60" s="189"/>
      <c r="BJ60" s="189"/>
      <c r="BK60" s="189"/>
      <c r="BL60" s="189"/>
    </row>
    <row r="61" spans="1:64" ht="16.149999999999999" customHeight="1" x14ac:dyDescent="0.2">
      <c r="A61" s="183" t="s">
        <v>189</v>
      </c>
      <c r="B61" s="189">
        <v>0.14926829268292677</v>
      </c>
      <c r="C61" s="189">
        <v>0.12585603408917961</v>
      </c>
      <c r="D61" s="189">
        <v>0.13717475041270361</v>
      </c>
      <c r="E61" s="189">
        <v>0.1083690987124466</v>
      </c>
      <c r="F61" s="189">
        <v>0.12740971680956106</v>
      </c>
      <c r="G61" s="189">
        <v>0.12</v>
      </c>
      <c r="H61" s="189">
        <v>0.12</v>
      </c>
      <c r="I61" s="189">
        <v>3.5795132993774861E-2</v>
      </c>
      <c r="J61" s="189">
        <v>-0.06</v>
      </c>
      <c r="K61" s="189">
        <v>-0.04</v>
      </c>
      <c r="L61" s="189">
        <v>0.03</v>
      </c>
      <c r="M61" s="189">
        <v>0</v>
      </c>
      <c r="N61" s="189">
        <v>0.02</v>
      </c>
      <c r="O61" s="189">
        <v>0.01</v>
      </c>
      <c r="P61" s="189">
        <v>0.05</v>
      </c>
      <c r="Q61" s="189">
        <v>0.11</v>
      </c>
      <c r="R61" s="189">
        <v>0.08</v>
      </c>
      <c r="S61" s="189">
        <v>6.4775160599571863E-2</v>
      </c>
      <c r="T61" s="189">
        <v>7.4009297187830669E-2</v>
      </c>
      <c r="U61" s="189">
        <v>7.0000000000000007E-2</v>
      </c>
      <c r="V61" s="189">
        <v>7.0000000000000007E-2</v>
      </c>
      <c r="W61" s="189">
        <v>0.09</v>
      </c>
      <c r="X61" s="189">
        <v>0.13</v>
      </c>
      <c r="Y61" s="189">
        <v>0.11</v>
      </c>
      <c r="Z61" s="189">
        <v>0.1</v>
      </c>
      <c r="AA61" s="189">
        <v>0.11</v>
      </c>
      <c r="AB61" s="189">
        <v>4.8245099190045666E-2</v>
      </c>
      <c r="AC61" s="189">
        <v>9.2829785898160294E-2</v>
      </c>
      <c r="AD61" s="189">
        <v>6.6000000000000003E-2</v>
      </c>
      <c r="AE61" s="189">
        <v>2.3E-2</v>
      </c>
      <c r="AF61" s="189">
        <v>4.3999999999999997E-2</v>
      </c>
      <c r="AG61" s="188"/>
      <c r="AH61" s="189">
        <v>0.18286035537873196</v>
      </c>
      <c r="AI61" s="189">
        <v>0.15183738917018902</v>
      </c>
      <c r="AJ61" s="189">
        <v>0.16675215792802206</v>
      </c>
      <c r="AK61" s="189">
        <v>0.12321904097265018</v>
      </c>
      <c r="AL61" s="189">
        <v>0.1517916703956404</v>
      </c>
      <c r="AM61" s="189">
        <v>0.13</v>
      </c>
      <c r="AN61" s="189">
        <v>0.14000000000000001</v>
      </c>
      <c r="AO61" s="189">
        <v>5.4388383403663011E-2</v>
      </c>
      <c r="AP61" s="189">
        <v>-0.01</v>
      </c>
      <c r="AQ61" s="189">
        <v>0</v>
      </c>
      <c r="AR61" s="189">
        <v>0.03</v>
      </c>
      <c r="AS61" s="189">
        <v>0.01</v>
      </c>
      <c r="AT61" s="189">
        <v>0.01</v>
      </c>
      <c r="AU61" s="189">
        <v>0.01</v>
      </c>
      <c r="AV61" s="189">
        <v>0.02</v>
      </c>
      <c r="AW61" s="189">
        <v>7.0000000000000007E-2</v>
      </c>
      <c r="AX61" s="189">
        <v>0.05</v>
      </c>
      <c r="AY61" s="189">
        <v>5.4662800714046354E-2</v>
      </c>
      <c r="AZ61" s="189">
        <v>4.9565909793303428E-2</v>
      </c>
      <c r="BA61" s="189">
        <v>7.0000000000000007E-2</v>
      </c>
      <c r="BB61" s="189">
        <v>0.06</v>
      </c>
      <c r="BC61" s="189">
        <v>0.11</v>
      </c>
      <c r="BD61" s="189">
        <v>0.16</v>
      </c>
      <c r="BE61" s="189">
        <v>0.13</v>
      </c>
      <c r="BF61" s="189">
        <v>0.14000000000000001</v>
      </c>
      <c r="BG61" s="189">
        <v>0.14000000000000001</v>
      </c>
      <c r="BH61" s="189">
        <v>8.1694758742987927E-2</v>
      </c>
      <c r="BI61" s="189">
        <v>0.12160018919200125</v>
      </c>
      <c r="BJ61" s="189">
        <v>0.08</v>
      </c>
      <c r="BK61" s="189">
        <v>0.03</v>
      </c>
      <c r="BL61" s="189">
        <v>0.05</v>
      </c>
    </row>
    <row r="62" spans="1:64" ht="16.149999999999999" customHeight="1" x14ac:dyDescent="0.2">
      <c r="A62" s="184" t="s">
        <v>190</v>
      </c>
      <c r="B62" s="189">
        <v>0.16567677399187264</v>
      </c>
      <c r="C62" s="189">
        <v>2.7305187985717166E-2</v>
      </c>
      <c r="D62" s="189">
        <v>8.2914572864321606E-2</v>
      </c>
      <c r="E62" s="189">
        <v>-9.3972655497785398E-2</v>
      </c>
      <c r="F62" s="189">
        <v>1.3076864593628517E-2</v>
      </c>
      <c r="G62" s="189">
        <v>0</v>
      </c>
      <c r="H62" s="189">
        <v>0.01</v>
      </c>
      <c r="I62" s="189">
        <v>-0.1906677393403059</v>
      </c>
      <c r="J62" s="189">
        <v>-0.46</v>
      </c>
      <c r="K62" s="189">
        <v>-0.45</v>
      </c>
      <c r="L62" s="189">
        <v>-0.32</v>
      </c>
      <c r="M62" s="189">
        <v>-0.33</v>
      </c>
      <c r="N62" s="189">
        <v>-0.36</v>
      </c>
      <c r="O62" s="189">
        <v>-0.34</v>
      </c>
      <c r="P62" s="189">
        <v>-0.03</v>
      </c>
      <c r="Q62" s="189">
        <v>0.72</v>
      </c>
      <c r="R62" s="189">
        <v>0.32</v>
      </c>
      <c r="S62" s="189">
        <v>0.42599502487562169</v>
      </c>
      <c r="T62" s="189">
        <v>0.35731198556770755</v>
      </c>
      <c r="U62" s="189">
        <v>0.65</v>
      </c>
      <c r="V62" s="189">
        <v>0.45</v>
      </c>
      <c r="W62" s="189">
        <v>0.56000000000000005</v>
      </c>
      <c r="X62" s="189">
        <v>0.22</v>
      </c>
      <c r="Y62" s="189">
        <v>0.35</v>
      </c>
      <c r="Z62" s="189">
        <v>0.13</v>
      </c>
      <c r="AA62" s="189">
        <v>0.27</v>
      </c>
      <c r="AB62" s="189">
        <v>-0.12791243158717741</v>
      </c>
      <c r="AC62" s="189">
        <v>0.13035694911576434</v>
      </c>
      <c r="AD62" s="189">
        <v>-0.20300000000000001</v>
      </c>
      <c r="AE62" s="189">
        <v>-0.20100000000000001</v>
      </c>
      <c r="AF62" s="189">
        <v>-0.20200000000000001</v>
      </c>
      <c r="AG62" s="188"/>
      <c r="AH62" s="189">
        <v>0.1901400183929142</v>
      </c>
      <c r="AI62" s="189">
        <v>4.1577478297706513E-2</v>
      </c>
      <c r="AJ62" s="189">
        <v>0.10094769860824762</v>
      </c>
      <c r="AK62" s="189">
        <v>-8.3788990200615268E-2</v>
      </c>
      <c r="AL62" s="189">
        <v>2.7487583488100344E-2</v>
      </c>
      <c r="AM62" s="189">
        <v>0.01</v>
      </c>
      <c r="AN62" s="189">
        <v>0.02</v>
      </c>
      <c r="AO62" s="189">
        <v>-0.18393772461652511</v>
      </c>
      <c r="AP62" s="189">
        <v>-0.34</v>
      </c>
      <c r="AQ62" s="189">
        <v>-0.34</v>
      </c>
      <c r="AR62" s="189">
        <v>-0.32</v>
      </c>
      <c r="AS62" s="189">
        <v>-0.33</v>
      </c>
      <c r="AT62" s="189">
        <v>-0.37</v>
      </c>
      <c r="AU62" s="189">
        <v>-0.34</v>
      </c>
      <c r="AV62" s="189">
        <v>-0.05</v>
      </c>
      <c r="AW62" s="189">
        <v>0.67</v>
      </c>
      <c r="AX62" s="189">
        <v>0.28999999999999998</v>
      </c>
      <c r="AY62" s="189">
        <v>0.41203226542961835</v>
      </c>
      <c r="AZ62" s="189">
        <v>0.33201710086842223</v>
      </c>
      <c r="BA62" s="189">
        <v>0.65</v>
      </c>
      <c r="BB62" s="189">
        <v>0.43</v>
      </c>
      <c r="BC62" s="189">
        <v>0.57999999999999996</v>
      </c>
      <c r="BD62" s="189">
        <v>0.24</v>
      </c>
      <c r="BE62" s="189">
        <v>0.37</v>
      </c>
      <c r="BF62" s="189">
        <v>0.16</v>
      </c>
      <c r="BG62" s="189">
        <v>0.28999999999999998</v>
      </c>
      <c r="BH62" s="189">
        <v>-0.10341388089011808</v>
      </c>
      <c r="BI62" s="189">
        <v>0.15422986161110372</v>
      </c>
      <c r="BJ62" s="189">
        <v>-0.19</v>
      </c>
      <c r="BK62" s="189">
        <v>-0.2</v>
      </c>
      <c r="BL62" s="189">
        <v>-0.19</v>
      </c>
    </row>
    <row r="63" spans="1:64" ht="16.149999999999999" customHeight="1" x14ac:dyDescent="0.2">
      <c r="A63" s="183" t="s">
        <v>191</v>
      </c>
      <c r="B63" s="189">
        <v>-0.10929472209248005</v>
      </c>
      <c r="C63" s="189">
        <v>0.17512437810945267</v>
      </c>
      <c r="D63" s="189">
        <v>2.8426885087930509E-2</v>
      </c>
      <c r="E63" s="189">
        <v>1.7964071856287376E-2</v>
      </c>
      <c r="F63" s="189">
        <v>2.4657112035752812E-2</v>
      </c>
      <c r="G63" s="189">
        <v>0.17</v>
      </c>
      <c r="H63" s="189">
        <v>7.0000000000000007E-2</v>
      </c>
      <c r="I63" s="189">
        <v>-4.5097011012060942E-2</v>
      </c>
      <c r="J63" s="189">
        <v>-0.52</v>
      </c>
      <c r="K63" s="189">
        <v>-0.52</v>
      </c>
      <c r="L63" s="189">
        <v>-0.35</v>
      </c>
      <c r="M63" s="189">
        <v>-0.32</v>
      </c>
      <c r="N63" s="189">
        <v>-0.12</v>
      </c>
      <c r="O63" s="189">
        <v>-0.25</v>
      </c>
      <c r="P63" s="189">
        <v>-0.09</v>
      </c>
      <c r="Q63" s="189">
        <v>1.5</v>
      </c>
      <c r="R63" s="189">
        <v>0.52</v>
      </c>
      <c r="S63" s="189">
        <v>1.122829581993569</v>
      </c>
      <c r="T63" s="189">
        <v>0.72890763765541755</v>
      </c>
      <c r="U63" s="189">
        <v>0.79</v>
      </c>
      <c r="V63" s="189">
        <v>0.75</v>
      </c>
      <c r="W63" s="189">
        <v>0.74</v>
      </c>
      <c r="X63" s="189">
        <v>0.3</v>
      </c>
      <c r="Y63" s="189">
        <v>0.46</v>
      </c>
      <c r="Z63" s="189">
        <v>-0.2</v>
      </c>
      <c r="AA63" s="189">
        <v>0.18</v>
      </c>
      <c r="AB63" s="189">
        <v>-0.53069791848871783</v>
      </c>
      <c r="AC63" s="189">
        <v>-0.12027847726262782</v>
      </c>
      <c r="AD63" s="189">
        <v>-0.50600000000000001</v>
      </c>
      <c r="AE63" s="189">
        <v>-0.47799999999999998</v>
      </c>
      <c r="AF63" s="189">
        <v>-0.49</v>
      </c>
      <c r="AG63" s="188"/>
      <c r="AH63" s="189">
        <v>-9.9732973093551572E-2</v>
      </c>
      <c r="AI63" s="189">
        <v>0.18880321229090896</v>
      </c>
      <c r="AJ63" s="189">
        <v>4.0144309783549319E-2</v>
      </c>
      <c r="AK63" s="189">
        <v>2.7920266576859139E-2</v>
      </c>
      <c r="AL63" s="189">
        <v>3.5722086515609319E-2</v>
      </c>
      <c r="AM63" s="189">
        <v>0.18</v>
      </c>
      <c r="AN63" s="189">
        <v>0.08</v>
      </c>
      <c r="AO63" s="189">
        <v>-3.984201587403878E-2</v>
      </c>
      <c r="AP63" s="189">
        <v>-0.31</v>
      </c>
      <c r="AQ63" s="189">
        <v>-0.3</v>
      </c>
      <c r="AR63" s="189">
        <v>-0.35</v>
      </c>
      <c r="AS63" s="189">
        <v>-0.32</v>
      </c>
      <c r="AT63" s="189">
        <v>-0.14000000000000001</v>
      </c>
      <c r="AU63" s="189">
        <v>-0.26</v>
      </c>
      <c r="AV63" s="189">
        <v>-0.1</v>
      </c>
      <c r="AW63" s="189">
        <v>1.41</v>
      </c>
      <c r="AX63" s="189">
        <v>0.48</v>
      </c>
      <c r="AY63" s="189">
        <v>1.1077543142581843</v>
      </c>
      <c r="AZ63" s="189">
        <v>0.69660211491454604</v>
      </c>
      <c r="BA63" s="189">
        <v>0.8</v>
      </c>
      <c r="BB63" s="189">
        <v>0.74</v>
      </c>
      <c r="BC63" s="189">
        <v>0.76</v>
      </c>
      <c r="BD63" s="189">
        <v>0.33</v>
      </c>
      <c r="BE63" s="189">
        <v>0.49</v>
      </c>
      <c r="BF63" s="189">
        <v>-0.18</v>
      </c>
      <c r="BG63" s="189">
        <v>0.2</v>
      </c>
      <c r="BH63" s="189">
        <v>-0.51864033083478278</v>
      </c>
      <c r="BI63" s="189">
        <v>-0.10365897697975118</v>
      </c>
      <c r="BJ63" s="189">
        <v>-0.5</v>
      </c>
      <c r="BK63" s="189">
        <v>-0.48</v>
      </c>
      <c r="BL63" s="189">
        <v>-0.49</v>
      </c>
    </row>
    <row r="64" spans="1:64" ht="16.149999999999999" customHeight="1" x14ac:dyDescent="0.2">
      <c r="A64" s="183" t="s">
        <v>192</v>
      </c>
      <c r="B64" s="189">
        <v>4.7422680412371077E-2</v>
      </c>
      <c r="C64" s="189">
        <v>7.25952813067148E-3</v>
      </c>
      <c r="D64" s="189">
        <v>2.6061776061775954E-2</v>
      </c>
      <c r="E64" s="189">
        <v>0.14368932038834936</v>
      </c>
      <c r="F64" s="189">
        <v>6.5119277885235291E-2</v>
      </c>
      <c r="G64" s="189">
        <v>0.11</v>
      </c>
      <c r="H64" s="189">
        <v>8.3912945927754098E-2</v>
      </c>
      <c r="I64" s="189">
        <v>2.755905511811035E-2</v>
      </c>
      <c r="J64" s="189">
        <v>-0.1</v>
      </c>
      <c r="K64" s="189">
        <v>-0.08</v>
      </c>
      <c r="L64" s="189">
        <v>-0.11</v>
      </c>
      <c r="M64" s="189">
        <v>-7.0000000000000007E-2</v>
      </c>
      <c r="N64" s="189">
        <v>-7.0000000000000007E-2</v>
      </c>
      <c r="O64" s="189">
        <v>-7.0000000000000007E-2</v>
      </c>
      <c r="P64" s="189">
        <v>7.0000000000000007E-2</v>
      </c>
      <c r="Q64" s="189">
        <v>0.24</v>
      </c>
      <c r="R64" s="189">
        <v>0.15</v>
      </c>
      <c r="S64" s="189">
        <v>0.14627151051625234</v>
      </c>
      <c r="T64" s="189">
        <v>0.15048543689320407</v>
      </c>
      <c r="U64" s="189">
        <v>0.1</v>
      </c>
      <c r="V64" s="189">
        <v>0.14000000000000001</v>
      </c>
      <c r="W64" s="189">
        <v>0.08</v>
      </c>
      <c r="X64" s="189">
        <v>0.03</v>
      </c>
      <c r="Y64" s="189">
        <v>0.05</v>
      </c>
      <c r="Z64" s="189">
        <v>-0.03</v>
      </c>
      <c r="AA64" s="189">
        <v>0.03</v>
      </c>
      <c r="AB64" s="189">
        <v>-0.16293929712460065</v>
      </c>
      <c r="AC64" s="189">
        <v>-3.2415543839094084E-2</v>
      </c>
      <c r="AD64" s="189">
        <v>-0.153</v>
      </c>
      <c r="AE64" s="189">
        <v>-0.13</v>
      </c>
      <c r="AF64" s="189">
        <v>-0.14399999999999999</v>
      </c>
      <c r="AG64" s="188"/>
      <c r="AH64" s="189">
        <v>9.4895445679100104E-2</v>
      </c>
      <c r="AI64" s="189">
        <v>4.4500745800720706E-2</v>
      </c>
      <c r="AJ64" s="189">
        <v>6.7905975868859408E-2</v>
      </c>
      <c r="AK64" s="189">
        <v>0.17384582868233253</v>
      </c>
      <c r="AL64" s="189">
        <v>0.10381083989501606</v>
      </c>
      <c r="AM64" s="189">
        <v>0.11</v>
      </c>
      <c r="AN64" s="189">
        <v>0.11434725013835305</v>
      </c>
      <c r="AO64" s="189">
        <v>4.5302060874214137E-2</v>
      </c>
      <c r="AP64" s="189">
        <v>-0.04</v>
      </c>
      <c r="AQ64" s="189">
        <v>-0.02</v>
      </c>
      <c r="AR64" s="189">
        <v>-0.12</v>
      </c>
      <c r="AS64" s="189">
        <v>-0.06</v>
      </c>
      <c r="AT64" s="189">
        <v>-0.1</v>
      </c>
      <c r="AU64" s="189">
        <v>-7.0000000000000007E-2</v>
      </c>
      <c r="AV64" s="189">
        <v>0.02</v>
      </c>
      <c r="AW64" s="189">
        <v>0.16</v>
      </c>
      <c r="AX64" s="189">
        <v>0.09</v>
      </c>
      <c r="AY64" s="189">
        <v>0.11425165834522032</v>
      </c>
      <c r="AZ64" s="189">
        <v>9.8311593757217874E-2</v>
      </c>
      <c r="BA64" s="189">
        <v>0.11</v>
      </c>
      <c r="BB64" s="189">
        <v>0.1</v>
      </c>
      <c r="BC64" s="189">
        <v>0.1</v>
      </c>
      <c r="BD64" s="189">
        <v>0.08</v>
      </c>
      <c r="BE64" s="189">
        <v>0.09</v>
      </c>
      <c r="BF64" s="189">
        <v>0.05</v>
      </c>
      <c r="BG64" s="189">
        <v>7.0000000000000007E-2</v>
      </c>
      <c r="BH64" s="189">
        <v>-9.9997246676458734E-2</v>
      </c>
      <c r="BI64" s="189">
        <v>2.3724844723097389E-2</v>
      </c>
      <c r="BJ64" s="189">
        <v>-0.12</v>
      </c>
      <c r="BK64" s="189">
        <v>-0.13</v>
      </c>
      <c r="BL64" s="189">
        <v>-0.12</v>
      </c>
    </row>
    <row r="65" spans="1:64" ht="16.149999999999999" customHeight="1" x14ac:dyDescent="0.2">
      <c r="A65" s="286" t="s">
        <v>193</v>
      </c>
      <c r="B65" s="176">
        <v>0.10112359550561797</v>
      </c>
      <c r="C65" s="176">
        <v>9.1179728607033925E-2</v>
      </c>
      <c r="D65" s="176">
        <v>9.5785013380910181E-2</v>
      </c>
      <c r="E65" s="176">
        <v>2.7113026184952153E-2</v>
      </c>
      <c r="F65" s="176">
        <v>7.1113863154635387E-2</v>
      </c>
      <c r="G65" s="176">
        <v>0.09</v>
      </c>
      <c r="H65" s="176">
        <v>7.5990652477261819E-2</v>
      </c>
      <c r="I65" s="176">
        <v>-3.7609329446064071E-2</v>
      </c>
      <c r="J65" s="176">
        <v>-0.26</v>
      </c>
      <c r="K65" s="176">
        <v>-0.24</v>
      </c>
      <c r="L65" s="176">
        <v>-0.14000000000000001</v>
      </c>
      <c r="M65" s="176">
        <v>-0.15</v>
      </c>
      <c r="N65" s="176">
        <v>-0.13</v>
      </c>
      <c r="O65" s="176">
        <v>-0.15</v>
      </c>
      <c r="P65" s="176">
        <v>0.01</v>
      </c>
      <c r="Q65" s="176">
        <v>0.39</v>
      </c>
      <c r="R65" s="176">
        <v>0.19</v>
      </c>
      <c r="S65" s="176">
        <v>0.2824140266385734</v>
      </c>
      <c r="T65" s="176">
        <v>0.22322597538622663</v>
      </c>
      <c r="U65" s="176">
        <v>0.35</v>
      </c>
      <c r="V65" s="176">
        <v>0.26</v>
      </c>
      <c r="W65" s="176">
        <v>0.27</v>
      </c>
      <c r="X65" s="176">
        <v>0.18</v>
      </c>
      <c r="Y65" s="176">
        <v>0.22</v>
      </c>
      <c r="Z65" s="176">
        <v>0.04</v>
      </c>
      <c r="AA65" s="176">
        <v>0.16</v>
      </c>
      <c r="AB65" s="176">
        <v>-0.16651648945756006</v>
      </c>
      <c r="AC65" s="176">
        <v>5.1805952605534542E-2</v>
      </c>
      <c r="AD65" s="176">
        <v>-0.11800000000000001</v>
      </c>
      <c r="AE65" s="176">
        <v>-0.14799999999999999</v>
      </c>
      <c r="AF65" s="176">
        <v>-0.13400000000000001</v>
      </c>
      <c r="AG65" s="188"/>
      <c r="AH65" s="176">
        <v>0.12869379371217077</v>
      </c>
      <c r="AI65" s="176">
        <v>0.11245649432163272</v>
      </c>
      <c r="AJ65" s="176">
        <v>0.11993832414144202</v>
      </c>
      <c r="AK65" s="176">
        <v>4.0575988126512377E-2</v>
      </c>
      <c r="AL65" s="176">
        <v>9.1120892613238455E-2</v>
      </c>
      <c r="AM65" s="176">
        <v>0.09</v>
      </c>
      <c r="AN65" s="176">
        <v>9.2040887597747978E-2</v>
      </c>
      <c r="AO65" s="176">
        <v>-2.4295025741840413E-2</v>
      </c>
      <c r="AP65" s="176">
        <v>-0.16</v>
      </c>
      <c r="AQ65" s="176">
        <v>-0.14000000000000001</v>
      </c>
      <c r="AR65" s="176">
        <v>-0.15</v>
      </c>
      <c r="AS65" s="176">
        <v>-0.14000000000000001</v>
      </c>
      <c r="AT65" s="176">
        <v>-0.15</v>
      </c>
      <c r="AU65" s="176">
        <v>-0.14000000000000001</v>
      </c>
      <c r="AV65" s="176">
        <v>-0.01</v>
      </c>
      <c r="AW65" s="176">
        <v>0.34</v>
      </c>
      <c r="AX65" s="176">
        <v>0.16</v>
      </c>
      <c r="AY65" s="176">
        <v>0.2680141694776178</v>
      </c>
      <c r="AZ65" s="176">
        <v>0.19462886044425778</v>
      </c>
      <c r="BA65" s="176">
        <v>0.35</v>
      </c>
      <c r="BB65" s="176">
        <v>0.24</v>
      </c>
      <c r="BC65" s="176">
        <v>0.28999999999999998</v>
      </c>
      <c r="BD65" s="176">
        <v>0.21</v>
      </c>
      <c r="BE65" s="176">
        <v>0.24</v>
      </c>
      <c r="BF65" s="176">
        <v>0.08</v>
      </c>
      <c r="BG65" s="176">
        <v>0.18</v>
      </c>
      <c r="BH65" s="176">
        <v>-0.13916950249440255</v>
      </c>
      <c r="BI65" s="176">
        <v>7.8862303650597543E-2</v>
      </c>
      <c r="BJ65" s="176">
        <v>-0.1</v>
      </c>
      <c r="BK65" s="176">
        <v>-0.14000000000000001</v>
      </c>
      <c r="BL65" s="176">
        <v>-0.13</v>
      </c>
    </row>
    <row r="66" spans="1:64" ht="16.149999999999999" customHeight="1" x14ac:dyDescent="0.2">
      <c r="A66" s="285" t="s">
        <v>194</v>
      </c>
      <c r="B66" s="187">
        <v>1.7631276351092462E-2</v>
      </c>
      <c r="C66" s="187">
        <v>2.962823174183795E-2</v>
      </c>
      <c r="D66" s="187">
        <v>2.1345223413338395E-2</v>
      </c>
      <c r="E66" s="187">
        <v>3.3480176211453344E-3</v>
      </c>
      <c r="F66" s="187">
        <v>1.5046867291563805E-2</v>
      </c>
      <c r="G66" s="187">
        <v>0.08</v>
      </c>
      <c r="H66" s="187">
        <v>3.5958225003304763E-2</v>
      </c>
      <c r="I66" s="187">
        <v>8.2862523540489702E-2</v>
      </c>
      <c r="J66" s="187">
        <v>0.05</v>
      </c>
      <c r="K66" s="187">
        <v>7.0000000000000007E-2</v>
      </c>
      <c r="L66" s="187">
        <v>0.06</v>
      </c>
      <c r="M66" s="187">
        <v>0.06</v>
      </c>
      <c r="N66" s="187">
        <v>-0.11</v>
      </c>
      <c r="O66" s="187">
        <v>0.01</v>
      </c>
      <c r="P66" s="187">
        <v>0.02</v>
      </c>
      <c r="Q66" s="187">
        <v>0.08</v>
      </c>
      <c r="R66" s="187">
        <v>0.05</v>
      </c>
      <c r="S66" s="187">
        <v>4.3139206902273297E-2</v>
      </c>
      <c r="T66" s="187">
        <v>4.6757250513815997E-2</v>
      </c>
      <c r="U66" s="187">
        <v>0.06</v>
      </c>
      <c r="V66" s="187">
        <v>0.05</v>
      </c>
      <c r="W66" s="187">
        <v>7.0000000000000007E-2</v>
      </c>
      <c r="X66" s="187">
        <v>0.13</v>
      </c>
      <c r="Y66" s="187">
        <v>0.1</v>
      </c>
      <c r="Z66" s="187">
        <v>0.17</v>
      </c>
      <c r="AA66" s="187">
        <v>0.12</v>
      </c>
      <c r="AB66" s="187">
        <v>0.20012046378557441</v>
      </c>
      <c r="AC66" s="187">
        <v>0.14413837283792461</v>
      </c>
      <c r="AD66" s="187">
        <v>0.19</v>
      </c>
      <c r="AE66" s="187">
        <v>0.11</v>
      </c>
      <c r="AF66" s="187">
        <v>0.14799999999999999</v>
      </c>
      <c r="AG66" s="188"/>
      <c r="AH66" s="187">
        <v>4.5722802386631595E-2</v>
      </c>
      <c r="AI66" s="187">
        <v>4.9819558879023181E-2</v>
      </c>
      <c r="AJ66" s="187">
        <v>4.7900222879206741E-2</v>
      </c>
      <c r="AK66" s="187">
        <v>1.6903034124256082E-2</v>
      </c>
      <c r="AL66" s="187">
        <v>3.3210678751159996E-2</v>
      </c>
      <c r="AM66" s="187">
        <v>0.09</v>
      </c>
      <c r="AN66" s="187">
        <v>0.05</v>
      </c>
      <c r="AO66" s="187">
        <v>9.6144779974747602E-2</v>
      </c>
      <c r="AP66" s="187">
        <v>7.0000000000000007E-2</v>
      </c>
      <c r="AQ66" s="187">
        <v>0.08</v>
      </c>
      <c r="AR66" s="187">
        <v>0.05</v>
      </c>
      <c r="AS66" s="187">
        <v>7.0000000000000007E-2</v>
      </c>
      <c r="AT66" s="187">
        <v>-0.12</v>
      </c>
      <c r="AU66" s="187">
        <v>0.01</v>
      </c>
      <c r="AV66" s="187">
        <v>0</v>
      </c>
      <c r="AW66" s="187">
        <v>0.05</v>
      </c>
      <c r="AX66" s="187">
        <v>0.02</v>
      </c>
      <c r="AY66" s="187">
        <v>3.6253280839895048E-2</v>
      </c>
      <c r="AZ66" s="187">
        <v>2.8107502799552098E-2</v>
      </c>
      <c r="BA66" s="187">
        <v>0.06</v>
      </c>
      <c r="BB66" s="187">
        <v>0.04</v>
      </c>
      <c r="BC66" s="187">
        <v>0.08</v>
      </c>
      <c r="BD66" s="187">
        <v>0.14000000000000001</v>
      </c>
      <c r="BE66" s="187">
        <v>0.11</v>
      </c>
      <c r="BF66" s="187">
        <v>0.19</v>
      </c>
      <c r="BG66" s="187">
        <v>0.14000000000000001</v>
      </c>
      <c r="BH66" s="187">
        <v>0.22082102287333574</v>
      </c>
      <c r="BI66" s="187">
        <v>0.15910800702622729</v>
      </c>
      <c r="BJ66" s="187">
        <v>0.2</v>
      </c>
      <c r="BK66" s="187">
        <v>0.12</v>
      </c>
      <c r="BL66" s="187">
        <v>0.16</v>
      </c>
    </row>
    <row r="67" spans="1:64" s="50" customFormat="1" ht="16.149999999999999" customHeight="1" x14ac:dyDescent="0.25">
      <c r="A67" s="287" t="s">
        <v>195</v>
      </c>
      <c r="B67" s="295">
        <v>7.6540136901057709E-2</v>
      </c>
      <c r="C67" s="295">
        <v>7.4659372942308955E-2</v>
      </c>
      <c r="D67" s="295">
        <v>7.5547835382148529E-2</v>
      </c>
      <c r="E67" s="295">
        <v>2.0616570327553076E-2</v>
      </c>
      <c r="F67" s="295">
        <v>5.5947060845651424E-2</v>
      </c>
      <c r="G67" s="295">
        <v>0.09</v>
      </c>
      <c r="H67" s="295">
        <v>0.06</v>
      </c>
      <c r="I67" s="296">
        <v>-3.9936941671044049E-3</v>
      </c>
      <c r="J67" s="296">
        <v>-0.18</v>
      </c>
      <c r="K67" s="296">
        <v>-0.16</v>
      </c>
      <c r="L67" s="296">
        <v>-0.09</v>
      </c>
      <c r="M67" s="296">
        <v>-0.09</v>
      </c>
      <c r="N67" s="297">
        <v>-0.13</v>
      </c>
      <c r="O67" s="297">
        <v>-0.1</v>
      </c>
      <c r="P67" s="297">
        <v>0.01</v>
      </c>
      <c r="Q67" s="297">
        <v>0.28999999999999998</v>
      </c>
      <c r="R67" s="297">
        <v>0.15</v>
      </c>
      <c r="S67" s="297">
        <v>0.20775522882584396</v>
      </c>
      <c r="T67" s="297">
        <v>0.16773776612932173</v>
      </c>
      <c r="U67" s="297">
        <v>0.27</v>
      </c>
      <c r="V67" s="297">
        <v>0.2</v>
      </c>
      <c r="W67" s="297">
        <v>0.21</v>
      </c>
      <c r="X67" s="297">
        <v>0.16</v>
      </c>
      <c r="Y67" s="297">
        <v>0.18</v>
      </c>
      <c r="Z67" s="322">
        <v>0.08</v>
      </c>
      <c r="AA67" s="322">
        <v>0.15</v>
      </c>
      <c r="AB67" s="322">
        <v>-8.2082047369698735E-2</v>
      </c>
      <c r="AC67" s="322">
        <v>7.6368400311012163E-2</v>
      </c>
      <c r="AD67" s="322">
        <v>-3.5000000000000003E-2</v>
      </c>
      <c r="AE67" s="322">
        <v>-7.9000000000000001E-2</v>
      </c>
      <c r="AF67" s="322">
        <v>-5.8000000000000003E-2</v>
      </c>
      <c r="AG67" s="289"/>
      <c r="AH67" s="295">
        <v>0.10430020267424567</v>
      </c>
      <c r="AI67" s="295">
        <v>9.5415207895782644E-2</v>
      </c>
      <c r="AJ67" s="295">
        <v>9.959005485918683E-2</v>
      </c>
      <c r="AK67" s="295">
        <v>3.4114456458060702E-2</v>
      </c>
      <c r="AL67" s="295">
        <v>7.5978953275122718E-2</v>
      </c>
      <c r="AM67" s="295">
        <v>0.09</v>
      </c>
      <c r="AN67" s="295">
        <v>0.08</v>
      </c>
      <c r="AO67" s="295">
        <v>9.2646961656915328E-3</v>
      </c>
      <c r="AP67" s="322">
        <v>-0.1</v>
      </c>
      <c r="AQ67" s="322">
        <v>-0.08</v>
      </c>
      <c r="AR67" s="322">
        <v>-0.09</v>
      </c>
      <c r="AS67" s="322">
        <v>-0.09</v>
      </c>
      <c r="AT67" s="322">
        <v>-0.14000000000000001</v>
      </c>
      <c r="AU67" s="322">
        <v>-0.1</v>
      </c>
      <c r="AV67" s="322">
        <v>-0.01</v>
      </c>
      <c r="AW67" s="322">
        <v>0.25</v>
      </c>
      <c r="AX67" s="322">
        <v>0.11</v>
      </c>
      <c r="AY67" s="322">
        <v>0.19601198438679085</v>
      </c>
      <c r="AZ67" s="322">
        <v>0.14251289833806696</v>
      </c>
      <c r="BA67" s="322">
        <v>0.27</v>
      </c>
      <c r="BB67" s="322">
        <v>0.18</v>
      </c>
      <c r="BC67" s="322">
        <v>0.23</v>
      </c>
      <c r="BD67" s="322">
        <v>0.19</v>
      </c>
      <c r="BE67" s="322">
        <v>0.21</v>
      </c>
      <c r="BF67" s="322">
        <v>0.11</v>
      </c>
      <c r="BG67" s="322">
        <v>0.17</v>
      </c>
      <c r="BH67" s="322">
        <v>-5.6260406634135847E-2</v>
      </c>
      <c r="BI67" s="322">
        <v>0.10024617084235496</v>
      </c>
      <c r="BJ67" s="322">
        <v>-0.02</v>
      </c>
      <c r="BK67" s="322">
        <v>-7.0000000000000007E-2</v>
      </c>
      <c r="BL67" s="322">
        <v>-0.05</v>
      </c>
    </row>
    <row r="68" spans="1:64" ht="16.149999999999999" customHeight="1" x14ac:dyDescent="0.2">
      <c r="A68" s="29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8"/>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c r="BD68" s="189"/>
      <c r="BE68" s="189"/>
      <c r="BF68" s="189"/>
      <c r="BG68" s="189"/>
      <c r="BH68" s="189"/>
      <c r="BI68" s="189"/>
      <c r="BJ68" s="189"/>
      <c r="BK68" s="189"/>
      <c r="BL68" s="189"/>
    </row>
    <row r="69" spans="1:64" ht="16.149999999999999" customHeight="1" x14ac:dyDescent="0.2">
      <c r="A69" s="299" t="s">
        <v>76</v>
      </c>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8"/>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c r="BI69" s="189"/>
      <c r="BJ69" s="189"/>
      <c r="BK69" s="189"/>
      <c r="BL69" s="189"/>
    </row>
    <row r="70" spans="1:64" ht="16.149999999999999" customHeight="1" x14ac:dyDescent="0.2">
      <c r="A70" s="302" t="s">
        <v>234</v>
      </c>
      <c r="B70" s="214" t="s">
        <v>235</v>
      </c>
      <c r="C70" s="214" t="s">
        <v>235</v>
      </c>
      <c r="D70" s="214" t="s">
        <v>235</v>
      </c>
      <c r="E70" s="214" t="s">
        <v>235</v>
      </c>
      <c r="F70" s="214" t="s">
        <v>235</v>
      </c>
      <c r="G70" s="214" t="s">
        <v>235</v>
      </c>
      <c r="H70" s="214" t="s">
        <v>235</v>
      </c>
      <c r="I70" s="189">
        <v>-9.673050880247629E-3</v>
      </c>
      <c r="J70" s="189">
        <v>-0.23</v>
      </c>
      <c r="K70" s="189">
        <v>-0.12</v>
      </c>
      <c r="L70" s="189">
        <v>-0.11</v>
      </c>
      <c r="M70" s="189">
        <v>-0.12</v>
      </c>
      <c r="N70" s="189">
        <v>-0.12</v>
      </c>
      <c r="O70" s="189">
        <v>-0.12</v>
      </c>
      <c r="P70" s="189">
        <v>-0.02</v>
      </c>
      <c r="Q70" s="189">
        <v>0.32</v>
      </c>
      <c r="R70" s="189">
        <v>0.14000000000000001</v>
      </c>
      <c r="S70" s="189">
        <v>0.22529842511786513</v>
      </c>
      <c r="T70" s="189">
        <v>0.16820077912228054</v>
      </c>
      <c r="U70" s="189">
        <v>0.33</v>
      </c>
      <c r="V70" s="189">
        <v>0.21</v>
      </c>
      <c r="W70" s="189">
        <v>0.23</v>
      </c>
      <c r="X70" s="189">
        <v>0.19</v>
      </c>
      <c r="Y70" s="189">
        <v>0.21</v>
      </c>
      <c r="Z70" s="189">
        <v>0.08</v>
      </c>
      <c r="AA70" s="189">
        <v>0.16</v>
      </c>
      <c r="AB70" s="189">
        <v>-0.12579220280391806</v>
      </c>
      <c r="AC70" s="189">
        <v>6.9705906116183325E-2</v>
      </c>
      <c r="AD70" s="189">
        <v>-5.7999999999999996E-2</v>
      </c>
      <c r="AE70" s="189">
        <v>-0.128</v>
      </c>
      <c r="AF70" s="189">
        <v>-0.09</v>
      </c>
      <c r="AG70" s="188"/>
      <c r="AH70" s="215" t="s">
        <v>235</v>
      </c>
      <c r="AI70" s="215" t="s">
        <v>235</v>
      </c>
      <c r="AJ70" s="215" t="s">
        <v>235</v>
      </c>
      <c r="AK70" s="215" t="s">
        <v>235</v>
      </c>
      <c r="AL70" s="215" t="s">
        <v>235</v>
      </c>
      <c r="AM70" s="215" t="s">
        <v>235</v>
      </c>
      <c r="AN70" s="215" t="s">
        <v>235</v>
      </c>
      <c r="AO70" s="189">
        <v>4.2664598080091754E-3</v>
      </c>
      <c r="AP70" s="189">
        <v>-0.22</v>
      </c>
      <c r="AQ70" s="189">
        <v>-0.11</v>
      </c>
      <c r="AR70" s="189">
        <v>-0.11</v>
      </c>
      <c r="AS70" s="189">
        <v>-0.11</v>
      </c>
      <c r="AT70" s="189">
        <v>-0.13</v>
      </c>
      <c r="AU70" s="189">
        <v>-0.12</v>
      </c>
      <c r="AV70" s="189">
        <v>-0.04</v>
      </c>
      <c r="AW70" s="189">
        <v>0.28000000000000003</v>
      </c>
      <c r="AX70" s="189">
        <v>0.11</v>
      </c>
      <c r="AY70" s="189">
        <v>0.21200473092844471</v>
      </c>
      <c r="AZ70" s="189">
        <v>0.14183944352968827</v>
      </c>
      <c r="BA70" s="189">
        <v>0.28000000000000003</v>
      </c>
      <c r="BB70" s="189">
        <v>0.18</v>
      </c>
      <c r="BC70" s="189">
        <v>0.25</v>
      </c>
      <c r="BD70" s="189">
        <v>0.22</v>
      </c>
      <c r="BE70" s="189">
        <v>0.23</v>
      </c>
      <c r="BF70" s="189">
        <v>0.11</v>
      </c>
      <c r="BG70" s="189">
        <v>0.19</v>
      </c>
      <c r="BH70" s="189">
        <v>-9.859786157884641E-2</v>
      </c>
      <c r="BI70" s="189">
        <v>9.6111235338361176E-2</v>
      </c>
      <c r="BJ70" s="189">
        <v>-0.04</v>
      </c>
      <c r="BK70" s="189">
        <v>-0.12</v>
      </c>
      <c r="BL70" s="189">
        <v>-0.09</v>
      </c>
    </row>
    <row r="71" spans="1:64" ht="16.149999999999999" customHeight="1" x14ac:dyDescent="0.2">
      <c r="A71" s="303" t="s">
        <v>197</v>
      </c>
      <c r="B71" s="189">
        <v>1.7631276351092462E-2</v>
      </c>
      <c r="C71" s="179">
        <v>2.962823174183795E-2</v>
      </c>
      <c r="D71" s="179">
        <v>2.1345223413338395E-2</v>
      </c>
      <c r="E71" s="179">
        <v>3.3480176211453344E-3</v>
      </c>
      <c r="F71" s="179">
        <v>1.5046867291563805E-2</v>
      </c>
      <c r="G71" s="179">
        <v>0.08</v>
      </c>
      <c r="H71" s="179">
        <v>3.5958225003304763E-2</v>
      </c>
      <c r="I71" s="189">
        <v>8.2862523540489647E-2</v>
      </c>
      <c r="J71" s="189">
        <v>0.05</v>
      </c>
      <c r="K71" s="189">
        <v>7.0000000000000007E-2</v>
      </c>
      <c r="L71" s="189">
        <v>0.06</v>
      </c>
      <c r="M71" s="189">
        <v>0.06</v>
      </c>
      <c r="N71" s="189">
        <v>-0.11</v>
      </c>
      <c r="O71" s="189">
        <v>0.01</v>
      </c>
      <c r="P71" s="189">
        <v>0.02</v>
      </c>
      <c r="Q71" s="189">
        <v>0.08</v>
      </c>
      <c r="R71" s="189">
        <v>0.05</v>
      </c>
      <c r="S71" s="189">
        <v>4.3139206902273297E-2</v>
      </c>
      <c r="T71" s="189">
        <v>4.6757250513815997E-2</v>
      </c>
      <c r="U71" s="189">
        <v>0.06</v>
      </c>
      <c r="V71" s="189">
        <v>0.05</v>
      </c>
      <c r="W71" s="189">
        <v>7.0000000000000007E-2</v>
      </c>
      <c r="X71" s="189">
        <v>0.13</v>
      </c>
      <c r="Y71" s="189">
        <v>0.1</v>
      </c>
      <c r="Z71" s="189">
        <v>0.17</v>
      </c>
      <c r="AA71" s="189">
        <v>0.12</v>
      </c>
      <c r="AB71" s="189">
        <v>0.20012046378557441</v>
      </c>
      <c r="AC71" s="189">
        <v>0.14413837283792441</v>
      </c>
      <c r="AD71" s="189">
        <v>0.19</v>
      </c>
      <c r="AE71" s="189">
        <v>0.11</v>
      </c>
      <c r="AF71" s="189">
        <v>0.14799999999999999</v>
      </c>
      <c r="AG71" s="188"/>
      <c r="AH71" s="179">
        <v>4.5722802386631595E-2</v>
      </c>
      <c r="AI71" s="179">
        <v>4.9819558879023181E-2</v>
      </c>
      <c r="AJ71" s="179">
        <v>4.7900222879206741E-2</v>
      </c>
      <c r="AK71" s="179">
        <v>1.6903034124256082E-2</v>
      </c>
      <c r="AL71" s="179">
        <v>3.3210678751159996E-2</v>
      </c>
      <c r="AM71" s="179">
        <v>0.09</v>
      </c>
      <c r="AN71" s="179">
        <v>0.05</v>
      </c>
      <c r="AO71" s="189">
        <v>9.6144779974747657E-2</v>
      </c>
      <c r="AP71" s="189">
        <v>7.0000000000000007E-2</v>
      </c>
      <c r="AQ71" s="189">
        <v>0.08</v>
      </c>
      <c r="AR71" s="189">
        <v>0.05</v>
      </c>
      <c r="AS71" s="189">
        <v>7.0000000000000007E-2</v>
      </c>
      <c r="AT71" s="189">
        <v>-0.12</v>
      </c>
      <c r="AU71" s="189">
        <v>0.01</v>
      </c>
      <c r="AV71" s="189">
        <v>0</v>
      </c>
      <c r="AW71" s="189">
        <v>0.05</v>
      </c>
      <c r="AX71" s="189">
        <v>0.02</v>
      </c>
      <c r="AY71" s="189">
        <v>3.6253280839895048E-2</v>
      </c>
      <c r="AZ71" s="189">
        <v>2.8107502799552098E-2</v>
      </c>
      <c r="BA71" s="189">
        <v>0.06</v>
      </c>
      <c r="BB71" s="189">
        <v>0.04</v>
      </c>
      <c r="BC71" s="189">
        <v>0.08</v>
      </c>
      <c r="BD71" s="189">
        <v>0.14000000000000001</v>
      </c>
      <c r="BE71" s="189">
        <v>0.11</v>
      </c>
      <c r="BF71" s="189">
        <v>0.19</v>
      </c>
      <c r="BG71" s="189">
        <v>0.14000000000000001</v>
      </c>
      <c r="BH71" s="189">
        <v>0.2211708192938672</v>
      </c>
      <c r="BI71" s="189">
        <v>0.15932850759039202</v>
      </c>
      <c r="BJ71" s="189">
        <v>0.2</v>
      </c>
      <c r="BK71" s="189">
        <v>0.12</v>
      </c>
      <c r="BL71" s="189">
        <v>0.16</v>
      </c>
    </row>
    <row r="72" spans="1:64" ht="16.149999999999999" customHeight="1" x14ac:dyDescent="0.2">
      <c r="A72" s="301" t="s">
        <v>236</v>
      </c>
      <c r="B72" s="216" t="s">
        <v>235</v>
      </c>
      <c r="C72" s="216" t="s">
        <v>235</v>
      </c>
      <c r="D72" s="216" t="s">
        <v>235</v>
      </c>
      <c r="E72" s="216" t="s">
        <v>235</v>
      </c>
      <c r="F72" s="216" t="s">
        <v>235</v>
      </c>
      <c r="G72" s="216" t="s">
        <v>235</v>
      </c>
      <c r="H72" s="216" t="s">
        <v>235</v>
      </c>
      <c r="I72" s="187">
        <v>0.02</v>
      </c>
      <c r="J72" s="187">
        <v>-0.14000000000000001</v>
      </c>
      <c r="K72" s="187">
        <v>-0.06</v>
      </c>
      <c r="L72" s="187">
        <v>-0.05</v>
      </c>
      <c r="M72" s="187">
        <v>-0.06</v>
      </c>
      <c r="N72" s="187">
        <v>-0.12</v>
      </c>
      <c r="O72" s="187">
        <v>-0.08</v>
      </c>
      <c r="P72" s="187">
        <v>-0.01</v>
      </c>
      <c r="Q72" s="187">
        <v>0.23</v>
      </c>
      <c r="R72" s="187">
        <v>0.1</v>
      </c>
      <c r="S72" s="187">
        <v>0.15666416604151032</v>
      </c>
      <c r="T72" s="187">
        <v>0.12247705436020877</v>
      </c>
      <c r="U72" s="187">
        <v>0.23</v>
      </c>
      <c r="V72" s="187">
        <v>0.15</v>
      </c>
      <c r="W72" s="187">
        <v>0.17</v>
      </c>
      <c r="X72" s="187">
        <v>0.17</v>
      </c>
      <c r="Y72" s="187">
        <v>0.17</v>
      </c>
      <c r="Z72" s="187">
        <v>0.11</v>
      </c>
      <c r="AA72" s="187">
        <v>0.15</v>
      </c>
      <c r="AB72" s="187">
        <v>-0.03</v>
      </c>
      <c r="AC72" s="187">
        <v>0.09</v>
      </c>
      <c r="AD72" s="187">
        <v>2.5000000000000001E-2</v>
      </c>
      <c r="AE72" s="187">
        <v>-4.8000000000000001E-2</v>
      </c>
      <c r="AF72" s="187">
        <v>-1.2999999999999999E-2</v>
      </c>
      <c r="AG72" s="188"/>
      <c r="AH72" s="216" t="s">
        <v>235</v>
      </c>
      <c r="AI72" s="216" t="s">
        <v>235</v>
      </c>
      <c r="AJ72" s="216" t="s">
        <v>235</v>
      </c>
      <c r="AK72" s="216" t="s">
        <v>235</v>
      </c>
      <c r="AL72" s="216" t="s">
        <v>235</v>
      </c>
      <c r="AM72" s="216" t="s">
        <v>235</v>
      </c>
      <c r="AN72" s="216" t="s">
        <v>235</v>
      </c>
      <c r="AO72" s="187">
        <v>0.04</v>
      </c>
      <c r="AP72" s="187">
        <v>-0.12</v>
      </c>
      <c r="AQ72" s="187">
        <v>-0.05</v>
      </c>
      <c r="AR72" s="187">
        <v>-0.06</v>
      </c>
      <c r="AS72" s="187">
        <v>-0.05</v>
      </c>
      <c r="AT72" s="187">
        <v>-0.12</v>
      </c>
      <c r="AU72" s="187">
        <v>-7.0000000000000007E-2</v>
      </c>
      <c r="AV72" s="187">
        <v>-0.03</v>
      </c>
      <c r="AW72" s="187">
        <v>0.19</v>
      </c>
      <c r="AX72" s="187">
        <v>7.0000000000000007E-2</v>
      </c>
      <c r="AY72" s="187">
        <v>0.14604112793990889</v>
      </c>
      <c r="AZ72" s="187">
        <v>9.9183099183099019E-2</v>
      </c>
      <c r="BA72" s="187">
        <v>0.21</v>
      </c>
      <c r="BB72" s="187">
        <v>0.13</v>
      </c>
      <c r="BC72" s="187">
        <v>0.18</v>
      </c>
      <c r="BD72" s="187">
        <v>0.19</v>
      </c>
      <c r="BE72" s="187">
        <v>0.19</v>
      </c>
      <c r="BF72" s="187">
        <v>0.14000000000000001</v>
      </c>
      <c r="BG72" s="187">
        <v>0.17</v>
      </c>
      <c r="BH72" s="187">
        <v>0</v>
      </c>
      <c r="BI72" s="187">
        <v>0.12</v>
      </c>
      <c r="BJ72" s="187">
        <v>0.04</v>
      </c>
      <c r="BK72" s="187">
        <v>-0.04</v>
      </c>
      <c r="BL72" s="187">
        <v>0</v>
      </c>
    </row>
    <row r="73" spans="1:64" ht="16.149999999999999" customHeight="1" x14ac:dyDescent="0.2">
      <c r="A73" s="303" t="s">
        <v>78</v>
      </c>
      <c r="B73" s="214" t="s">
        <v>235</v>
      </c>
      <c r="C73" s="214" t="s">
        <v>235</v>
      </c>
      <c r="D73" s="214" t="s">
        <v>235</v>
      </c>
      <c r="E73" s="214" t="s">
        <v>235</v>
      </c>
      <c r="F73" s="214" t="s">
        <v>235</v>
      </c>
      <c r="G73" s="214" t="s">
        <v>235</v>
      </c>
      <c r="H73" s="214" t="s">
        <v>235</v>
      </c>
      <c r="I73" s="189">
        <v>-9.762900976290137E-3</v>
      </c>
      <c r="J73" s="189">
        <v>-0.11</v>
      </c>
      <c r="K73" s="189">
        <v>-0.06</v>
      </c>
      <c r="L73" s="189">
        <v>-0.19</v>
      </c>
      <c r="M73" s="189">
        <v>-0.11</v>
      </c>
      <c r="N73" s="189">
        <v>-0.16</v>
      </c>
      <c r="O73" s="189">
        <v>-0.12</v>
      </c>
      <c r="P73" s="189">
        <v>-0.01</v>
      </c>
      <c r="Q73" s="189">
        <v>0.04</v>
      </c>
      <c r="R73" s="189">
        <v>0.02</v>
      </c>
      <c r="S73" s="189">
        <v>0.18953991348800625</v>
      </c>
      <c r="T73" s="189">
        <v>7.0459032576505459E-2</v>
      </c>
      <c r="U73" s="189">
        <v>0.16</v>
      </c>
      <c r="V73" s="189">
        <v>0.09</v>
      </c>
      <c r="W73" s="189">
        <v>0.04</v>
      </c>
      <c r="X73" s="189">
        <v>0.12</v>
      </c>
      <c r="Y73" s="189">
        <v>0.08</v>
      </c>
      <c r="Z73" s="189">
        <v>0.04</v>
      </c>
      <c r="AA73" s="189">
        <v>7.0000000000000007E-2</v>
      </c>
      <c r="AB73" s="189">
        <v>-6.7928730512249694E-2</v>
      </c>
      <c r="AC73" s="189">
        <v>2.820575527838929E-2</v>
      </c>
      <c r="AD73" s="189">
        <v>7.6999999999999999E-2</v>
      </c>
      <c r="AE73" s="189">
        <v>3.5999999999999997E-2</v>
      </c>
      <c r="AF73" s="189">
        <v>5.5E-2</v>
      </c>
      <c r="AG73" s="188"/>
      <c r="AH73" s="215" t="s">
        <v>235</v>
      </c>
      <c r="AI73" s="215" t="s">
        <v>235</v>
      </c>
      <c r="AJ73" s="215" t="s">
        <v>235</v>
      </c>
      <c r="AK73" s="215" t="s">
        <v>235</v>
      </c>
      <c r="AL73" s="215" t="s">
        <v>235</v>
      </c>
      <c r="AM73" s="215" t="s">
        <v>235</v>
      </c>
      <c r="AN73" s="215" t="s">
        <v>235</v>
      </c>
      <c r="AO73" s="189">
        <v>-1.3956734124216123E-3</v>
      </c>
      <c r="AP73" s="189">
        <v>-0.1</v>
      </c>
      <c r="AQ73" s="189">
        <v>-0.05</v>
      </c>
      <c r="AR73" s="189">
        <v>-0.2</v>
      </c>
      <c r="AS73" s="189">
        <v>-0.1</v>
      </c>
      <c r="AT73" s="189">
        <v>-0.18</v>
      </c>
      <c r="AU73" s="189">
        <v>-0.13</v>
      </c>
      <c r="AV73" s="189">
        <v>-0.03</v>
      </c>
      <c r="AW73" s="189">
        <v>0.02</v>
      </c>
      <c r="AX73" s="189">
        <v>-0.01</v>
      </c>
      <c r="AY73" s="189">
        <v>0.1777003484320559</v>
      </c>
      <c r="AZ73" s="189">
        <v>5.0530631934394568E-2</v>
      </c>
      <c r="BA73" s="189">
        <v>0.37</v>
      </c>
      <c r="BB73" s="189">
        <v>0.13</v>
      </c>
      <c r="BC73" s="189">
        <v>0.06</v>
      </c>
      <c r="BD73" s="189">
        <v>0.15</v>
      </c>
      <c r="BE73" s="189">
        <v>0.1</v>
      </c>
      <c r="BF73" s="189">
        <v>0.08</v>
      </c>
      <c r="BG73" s="189">
        <v>0.09</v>
      </c>
      <c r="BH73" s="189">
        <v>-1.8626633305532513E-2</v>
      </c>
      <c r="BI73" s="189">
        <v>6.1500615006150061E-2</v>
      </c>
      <c r="BJ73" s="189">
        <v>0.1</v>
      </c>
      <c r="BK73" s="189">
        <v>0.04</v>
      </c>
      <c r="BL73" s="189">
        <v>7.0000000000000007E-2</v>
      </c>
    </row>
    <row r="74" spans="1:64" ht="16.149999999999999" customHeight="1" x14ac:dyDescent="0.2">
      <c r="A74" s="303" t="s">
        <v>79</v>
      </c>
      <c r="B74" s="189">
        <v>5.3008595988538722E-2</v>
      </c>
      <c r="C74" s="189">
        <v>3.7709497206703954E-2</v>
      </c>
      <c r="D74" s="189">
        <v>4.5261669024045298E-2</v>
      </c>
      <c r="E74" s="189">
        <v>4.7486033519553154E-2</v>
      </c>
      <c r="F74" s="189">
        <v>4.6009389671361554E-2</v>
      </c>
      <c r="G74" s="189">
        <v>-0.04</v>
      </c>
      <c r="H74" s="189">
        <v>0.02</v>
      </c>
      <c r="I74" s="189">
        <v>-2.0408163265306121E-2</v>
      </c>
      <c r="J74" s="189">
        <v>0</v>
      </c>
      <c r="K74" s="189">
        <v>-0.01</v>
      </c>
      <c r="L74" s="189">
        <v>-0.13</v>
      </c>
      <c r="M74" s="189">
        <v>-0.05</v>
      </c>
      <c r="N74" s="189">
        <v>-0.28999999999999998</v>
      </c>
      <c r="O74" s="189">
        <v>-0.11</v>
      </c>
      <c r="P74" s="189">
        <v>-0.4</v>
      </c>
      <c r="Q74" s="189">
        <v>-0.43</v>
      </c>
      <c r="R74" s="189">
        <v>-0.42</v>
      </c>
      <c r="S74" s="189">
        <v>-0.34206471494607088</v>
      </c>
      <c r="T74" s="189">
        <v>-0.39338061465721036</v>
      </c>
      <c r="U74" s="189">
        <v>-0.16</v>
      </c>
      <c r="V74" s="189">
        <v>-0.35</v>
      </c>
      <c r="W74" s="189">
        <v>-0.06</v>
      </c>
      <c r="X74" s="189">
        <v>-7.0000000000000007E-2</v>
      </c>
      <c r="Y74" s="189">
        <v>-0.06</v>
      </c>
      <c r="Z74" s="189">
        <v>-0.21</v>
      </c>
      <c r="AA74" s="189">
        <v>-0.11</v>
      </c>
      <c r="AB74" s="189">
        <v>-0.25342465753424648</v>
      </c>
      <c r="AC74" s="189">
        <v>-0.14642649622312603</v>
      </c>
      <c r="AD74" s="189">
        <v>-9.0999999999999998E-2</v>
      </c>
      <c r="AE74" s="189">
        <v>-0.10100000000000001</v>
      </c>
      <c r="AF74" s="189">
        <v>-9.6000000000000002E-2</v>
      </c>
      <c r="AG74" s="188"/>
      <c r="AH74" s="189">
        <v>7.4217097530519319E-2</v>
      </c>
      <c r="AI74" s="189">
        <v>5.0928374358217475E-2</v>
      </c>
      <c r="AJ74" s="189">
        <v>6.2359603171431979E-2</v>
      </c>
      <c r="AK74" s="189">
        <v>6.0481712492184404E-2</v>
      </c>
      <c r="AL74" s="189">
        <v>6.1723057224095629E-2</v>
      </c>
      <c r="AM74" s="189">
        <v>-0.04</v>
      </c>
      <c r="AN74" s="189">
        <v>0.03</v>
      </c>
      <c r="AO74" s="189">
        <v>-1.3781058994402823E-2</v>
      </c>
      <c r="AP74" s="189">
        <v>0.01</v>
      </c>
      <c r="AQ74" s="189">
        <v>0</v>
      </c>
      <c r="AR74" s="189">
        <v>-0.14000000000000001</v>
      </c>
      <c r="AS74" s="189">
        <v>-0.05</v>
      </c>
      <c r="AT74" s="189">
        <v>-0.3</v>
      </c>
      <c r="AU74" s="189">
        <v>-0.11</v>
      </c>
      <c r="AV74" s="189">
        <v>-0.41</v>
      </c>
      <c r="AW74" s="189">
        <v>-0.44</v>
      </c>
      <c r="AX74" s="189">
        <v>-0.43</v>
      </c>
      <c r="AY74" s="189">
        <v>-0.34797490204987214</v>
      </c>
      <c r="AZ74" s="189">
        <v>-0.40410604081536383</v>
      </c>
      <c r="BA74" s="189">
        <v>-0.15</v>
      </c>
      <c r="BB74" s="189">
        <v>-0.36</v>
      </c>
      <c r="BC74" s="189">
        <v>-0.05</v>
      </c>
      <c r="BD74" s="189">
        <v>-0.04</v>
      </c>
      <c r="BE74" s="189">
        <v>-0.04</v>
      </c>
      <c r="BF74" s="189">
        <v>-0.18</v>
      </c>
      <c r="BG74" s="189">
        <v>-0.09</v>
      </c>
      <c r="BH74" s="189">
        <v>-0.23181760276610947</v>
      </c>
      <c r="BI74" s="189">
        <v>-0.12517348937429412</v>
      </c>
      <c r="BJ74" s="189">
        <v>-0.08</v>
      </c>
      <c r="BK74" s="189">
        <v>-0.1</v>
      </c>
      <c r="BL74" s="189">
        <v>-0.09</v>
      </c>
    </row>
    <row r="75" spans="1:64" ht="16.149999999999999" customHeight="1" x14ac:dyDescent="0.2">
      <c r="A75" s="303" t="s">
        <v>80</v>
      </c>
      <c r="B75" s="113">
        <v>-0.625</v>
      </c>
      <c r="C75" s="113">
        <v>-1.03125</v>
      </c>
      <c r="D75" s="113">
        <v>2.4999999999999911E-2</v>
      </c>
      <c r="E75" s="196">
        <v>-0.58333333333333337</v>
      </c>
      <c r="F75" s="113">
        <v>0.25000000000000006</v>
      </c>
      <c r="G75" s="196">
        <v>7.4</v>
      </c>
      <c r="H75" s="113">
        <v>2.13</v>
      </c>
      <c r="I75" s="113">
        <v>5.6923076923076934</v>
      </c>
      <c r="J75" s="113">
        <v>28</v>
      </c>
      <c r="K75" s="113">
        <v>6.78</v>
      </c>
      <c r="L75" s="113" t="s">
        <v>232</v>
      </c>
      <c r="M75" s="113" t="s">
        <v>232</v>
      </c>
      <c r="N75" s="113" t="s">
        <v>232</v>
      </c>
      <c r="O75" s="113" t="s">
        <v>232</v>
      </c>
      <c r="P75" s="113">
        <v>-0.33</v>
      </c>
      <c r="Q75" s="113">
        <v>1.53</v>
      </c>
      <c r="R75" s="113">
        <v>0.01</v>
      </c>
      <c r="S75" s="113">
        <v>-0.45038167938931295</v>
      </c>
      <c r="T75" s="113">
        <v>-0.12222222222222222</v>
      </c>
      <c r="U75" s="113">
        <v>-0.59</v>
      </c>
      <c r="V75" s="113">
        <v>-0.22</v>
      </c>
      <c r="W75" s="113">
        <v>-0.93</v>
      </c>
      <c r="X75" s="113">
        <v>-0.91</v>
      </c>
      <c r="Y75" s="113">
        <v>-0.92</v>
      </c>
      <c r="Z75" s="113">
        <v>-0.92</v>
      </c>
      <c r="AA75" s="113">
        <v>-0.92</v>
      </c>
      <c r="AB75" s="113">
        <v>0.16</v>
      </c>
      <c r="AC75" s="113">
        <v>-0.8</v>
      </c>
      <c r="AD75" s="113" t="s">
        <v>232</v>
      </c>
      <c r="AE75" s="113" t="s">
        <v>232</v>
      </c>
      <c r="AF75" s="113" t="s">
        <v>232</v>
      </c>
      <c r="AG75" s="112"/>
      <c r="AH75" s="113">
        <v>-0.62099241038359598</v>
      </c>
      <c r="AI75" s="113">
        <v>-1.021542265756634</v>
      </c>
      <c r="AJ75" s="113">
        <v>-1.9023936027796923E-2</v>
      </c>
      <c r="AK75" s="113">
        <v>-0.56137873641477265</v>
      </c>
      <c r="AL75" s="113">
        <v>0.21418402203691758</v>
      </c>
      <c r="AM75" s="113">
        <v>7.21</v>
      </c>
      <c r="AN75" s="113">
        <v>2.02</v>
      </c>
      <c r="AO75" s="113">
        <v>5.6982267358414296</v>
      </c>
      <c r="AP75" s="113">
        <v>42.93</v>
      </c>
      <c r="AQ75" s="113">
        <v>6.94</v>
      </c>
      <c r="AR75" s="113" t="s">
        <v>232</v>
      </c>
      <c r="AS75" s="113" t="s">
        <v>232</v>
      </c>
      <c r="AT75" s="113" t="s">
        <v>232</v>
      </c>
      <c r="AU75" s="113" t="s">
        <v>232</v>
      </c>
      <c r="AV75" s="113">
        <v>-0.34</v>
      </c>
      <c r="AW75" s="113">
        <v>1.42</v>
      </c>
      <c r="AX75" s="113">
        <v>-0.01</v>
      </c>
      <c r="AY75" s="113">
        <v>-0.45944234250834054</v>
      </c>
      <c r="AZ75" s="113">
        <v>-0.14402798364394545</v>
      </c>
      <c r="BA75" s="113">
        <v>-0.59</v>
      </c>
      <c r="BB75" s="113">
        <v>-0.24</v>
      </c>
      <c r="BC75" s="113">
        <v>-0.93</v>
      </c>
      <c r="BD75" s="113">
        <v>-0.9</v>
      </c>
      <c r="BE75" s="113">
        <v>-0.92</v>
      </c>
      <c r="BF75" s="113">
        <v>-0.92</v>
      </c>
      <c r="BG75" s="113">
        <v>-0.92</v>
      </c>
      <c r="BH75" s="113">
        <v>0.23101337329668001</v>
      </c>
      <c r="BI75" s="113">
        <v>-0.78811723946117174</v>
      </c>
      <c r="BJ75" s="113" t="s">
        <v>232</v>
      </c>
      <c r="BK75" s="113" t="s">
        <v>232</v>
      </c>
      <c r="BL75" s="113" t="s">
        <v>232</v>
      </c>
    </row>
    <row r="76" spans="1:64" s="50" customFormat="1" ht="16.149999999999999" customHeight="1" x14ac:dyDescent="0.25">
      <c r="A76" s="316" t="s">
        <v>81</v>
      </c>
      <c r="B76" s="295">
        <v>4.2928200692041694E-2</v>
      </c>
      <c r="C76" s="295">
        <v>6.4262193867050885E-2</v>
      </c>
      <c r="D76" s="295">
        <v>5.3859538120847754E-2</v>
      </c>
      <c r="E76" s="295">
        <v>1.2844215237909939E-2</v>
      </c>
      <c r="F76" s="295">
        <v>3.9445337345689536E-2</v>
      </c>
      <c r="G76" s="295">
        <v>0.05</v>
      </c>
      <c r="H76" s="295">
        <v>0.04</v>
      </c>
      <c r="I76" s="295">
        <v>2.690513219284596E-2</v>
      </c>
      <c r="J76" s="295">
        <v>-0.13</v>
      </c>
      <c r="K76" s="295">
        <v>-0.05</v>
      </c>
      <c r="L76" s="295">
        <v>-7.0000000000000007E-2</v>
      </c>
      <c r="M76" s="295">
        <v>-0.06</v>
      </c>
      <c r="N76" s="295">
        <v>-0.12</v>
      </c>
      <c r="O76" s="295">
        <v>-0.08</v>
      </c>
      <c r="P76" s="295">
        <v>-0.03</v>
      </c>
      <c r="Q76" s="295">
        <v>0.18</v>
      </c>
      <c r="R76" s="295">
        <v>7.0000000000000007E-2</v>
      </c>
      <c r="S76" s="295">
        <v>0.1401211242817948</v>
      </c>
      <c r="T76" s="295">
        <v>9.4104070499370515E-2</v>
      </c>
      <c r="U76" s="295">
        <v>0.21</v>
      </c>
      <c r="V76" s="295">
        <v>0.13</v>
      </c>
      <c r="W76" s="295">
        <v>0.14000000000000001</v>
      </c>
      <c r="X76" s="295">
        <v>0.15</v>
      </c>
      <c r="Y76" s="295">
        <v>0.14000000000000001</v>
      </c>
      <c r="Z76" s="295">
        <v>0.09</v>
      </c>
      <c r="AA76" s="295">
        <v>0.12</v>
      </c>
      <c r="AB76" s="295">
        <v>-3.7353376608587091E-2</v>
      </c>
      <c r="AC76" s="295">
        <v>7.6352103647221531E-2</v>
      </c>
      <c r="AD76" s="295">
        <v>3.3000000000000002E-2</v>
      </c>
      <c r="AE76" s="295">
        <v>-0.04</v>
      </c>
      <c r="AF76" s="295">
        <v>-3.0000000000000001E-3</v>
      </c>
      <c r="AG76" s="289"/>
      <c r="AH76" s="295">
        <v>6.950873071699501E-2</v>
      </c>
      <c r="AI76" s="295">
        <v>8.4286213899129006E-2</v>
      </c>
      <c r="AJ76" s="295">
        <v>7.711812971751876E-2</v>
      </c>
      <c r="AK76" s="295">
        <v>2.6657525487801259E-2</v>
      </c>
      <c r="AL76" s="295">
        <v>5.919958067614977E-2</v>
      </c>
      <c r="AM76" s="295">
        <v>0.06</v>
      </c>
      <c r="AN76" s="295">
        <v>0.06</v>
      </c>
      <c r="AO76" s="295">
        <v>3.9644062242008914E-2</v>
      </c>
      <c r="AP76" s="295">
        <v>-0.11</v>
      </c>
      <c r="AQ76" s="295">
        <v>-0.04</v>
      </c>
      <c r="AR76" s="295">
        <v>-0.08</v>
      </c>
      <c r="AS76" s="295">
        <v>-0.05</v>
      </c>
      <c r="AT76" s="295">
        <v>-0.13</v>
      </c>
      <c r="AU76" s="295">
        <v>-0.08</v>
      </c>
      <c r="AV76" s="295">
        <v>-0.05</v>
      </c>
      <c r="AW76" s="295">
        <v>0.14000000000000001</v>
      </c>
      <c r="AX76" s="295">
        <v>0.04</v>
      </c>
      <c r="AY76" s="295">
        <v>0.1294595267119647</v>
      </c>
      <c r="AZ76" s="295">
        <v>7.1834168543142354E-2</v>
      </c>
      <c r="BA76" s="295">
        <v>0.21</v>
      </c>
      <c r="BB76" s="295">
        <v>0.11</v>
      </c>
      <c r="BC76" s="295">
        <v>0.15</v>
      </c>
      <c r="BD76" s="295">
        <v>0.17</v>
      </c>
      <c r="BE76" s="295">
        <v>0.16</v>
      </c>
      <c r="BF76" s="295">
        <v>0.12</v>
      </c>
      <c r="BG76" s="295">
        <v>0.15</v>
      </c>
      <c r="BH76" s="295">
        <v>-8.6745201497282053E-3</v>
      </c>
      <c r="BI76" s="295">
        <v>0.10046339218691248</v>
      </c>
      <c r="BJ76" s="295">
        <v>0.05</v>
      </c>
      <c r="BK76" s="295">
        <v>-0.03</v>
      </c>
      <c r="BL76" s="295">
        <v>0.01</v>
      </c>
    </row>
    <row r="77" spans="1:64" s="50" customFormat="1" ht="16.149999999999999" customHeight="1" x14ac:dyDescent="0.25">
      <c r="A77" s="304" t="s">
        <v>288</v>
      </c>
      <c r="B77" s="305">
        <v>-0.68253968253967645</v>
      </c>
      <c r="C77" s="305">
        <v>0.73289902280132213</v>
      </c>
      <c r="D77" s="305">
        <v>-1.5312499999999936</v>
      </c>
      <c r="E77" s="306">
        <v>0.7912621359223424</v>
      </c>
      <c r="F77" s="307">
        <v>-3.0947712418300228</v>
      </c>
      <c r="G77" s="306">
        <v>1.85</v>
      </c>
      <c r="H77" s="307">
        <v>13.86</v>
      </c>
      <c r="I77" s="305">
        <v>-2.288461538461481</v>
      </c>
      <c r="J77" s="305">
        <v>-2.1800000000000002</v>
      </c>
      <c r="K77" s="305">
        <v>-6.45</v>
      </c>
      <c r="L77" s="305">
        <v>-1.01</v>
      </c>
      <c r="M77" s="305">
        <v>-3.31</v>
      </c>
      <c r="N77" s="305">
        <v>-0.22</v>
      </c>
      <c r="O77" s="308" t="s">
        <v>232</v>
      </c>
      <c r="P77" s="308">
        <v>-0.92</v>
      </c>
      <c r="Q77" s="308">
        <v>2.98</v>
      </c>
      <c r="R77" s="308">
        <v>1.79</v>
      </c>
      <c r="S77" s="308" t="s">
        <v>237</v>
      </c>
      <c r="T77" s="308">
        <v>2.6662180349932791</v>
      </c>
      <c r="U77" s="308">
        <v>1.61</v>
      </c>
      <c r="V77" s="308" t="s">
        <v>232</v>
      </c>
      <c r="W77" s="308" t="s">
        <v>232</v>
      </c>
      <c r="X77" s="308">
        <v>0.42</v>
      </c>
      <c r="Y77" s="308">
        <v>1.66</v>
      </c>
      <c r="Z77" s="308">
        <v>-0.14000000000000001</v>
      </c>
      <c r="AA77" s="308">
        <v>0.71</v>
      </c>
      <c r="AB77" s="308">
        <v>-0.55453087409783275</v>
      </c>
      <c r="AC77" s="308">
        <v>7.6659959758551763E-2</v>
      </c>
      <c r="AD77" s="308" t="s">
        <v>232</v>
      </c>
      <c r="AE77" s="308">
        <v>-0.68100000000000005</v>
      </c>
      <c r="AF77" s="308">
        <v>-0.878</v>
      </c>
      <c r="AG77" s="289"/>
      <c r="AH77" s="305">
        <v>-0.67623945250560047</v>
      </c>
      <c r="AI77" s="305">
        <v>0.81733306509189818</v>
      </c>
      <c r="AJ77" s="305">
        <v>-1.5427215869183892</v>
      </c>
      <c r="AK77" s="305">
        <v>0.76159940012653815</v>
      </c>
      <c r="AL77" s="305">
        <v>-3.1605559718286331</v>
      </c>
      <c r="AM77" s="305">
        <v>1.78</v>
      </c>
      <c r="AN77" s="305">
        <v>12.55</v>
      </c>
      <c r="AO77" s="305">
        <v>-2.2318197320907256</v>
      </c>
      <c r="AP77" s="305">
        <v>-2.19</v>
      </c>
      <c r="AQ77" s="305">
        <v>-6.59</v>
      </c>
      <c r="AR77" s="305">
        <v>-1</v>
      </c>
      <c r="AS77" s="305">
        <v>-3.35</v>
      </c>
      <c r="AT77" s="305">
        <v>-0.21</v>
      </c>
      <c r="AU77" s="308" t="s">
        <v>232</v>
      </c>
      <c r="AV77" s="308">
        <v>-0.92</v>
      </c>
      <c r="AW77" s="308">
        <v>2.99</v>
      </c>
      <c r="AX77" s="308">
        <v>1.79</v>
      </c>
      <c r="AY77" s="308" t="s">
        <v>237</v>
      </c>
      <c r="AZ77" s="308">
        <v>2.6865470270237917</v>
      </c>
      <c r="BA77" s="308">
        <v>1.63</v>
      </c>
      <c r="BB77" s="308" t="s">
        <v>232</v>
      </c>
      <c r="BC77" s="308" t="s">
        <v>232</v>
      </c>
      <c r="BD77" s="308">
        <v>0.45</v>
      </c>
      <c r="BE77" s="308">
        <v>1.71</v>
      </c>
      <c r="BF77" s="308">
        <v>-0.1</v>
      </c>
      <c r="BG77" s="308">
        <v>0.76</v>
      </c>
      <c r="BH77" s="308">
        <v>-0.55967217806737868</v>
      </c>
      <c r="BI77" s="308">
        <v>0.09</v>
      </c>
      <c r="BJ77" s="308" t="s">
        <v>232</v>
      </c>
      <c r="BK77" s="308">
        <v>-0.68</v>
      </c>
      <c r="BL77" s="308">
        <v>-0.88</v>
      </c>
    </row>
    <row r="78" spans="1:64" ht="16.149999999999999" customHeight="1" x14ac:dyDescent="0.2">
      <c r="A78" s="300" t="s">
        <v>199</v>
      </c>
      <c r="B78" s="190">
        <v>0.18181818181818174</v>
      </c>
      <c r="C78" s="190">
        <v>2.767962308598344E-2</v>
      </c>
      <c r="D78" s="190">
        <v>7.4816026165167429E-2</v>
      </c>
      <c r="E78" s="190">
        <v>-5.8659217877094973E-2</v>
      </c>
      <c r="F78" s="190">
        <v>1.841359773371094E-2</v>
      </c>
      <c r="G78" s="190">
        <v>0.24</v>
      </c>
      <c r="H78" s="190">
        <v>0.1</v>
      </c>
      <c r="I78" s="190">
        <v>-0.20475113122171942</v>
      </c>
      <c r="J78" s="190">
        <v>-0.32</v>
      </c>
      <c r="K78" s="190">
        <v>-0.28000000000000003</v>
      </c>
      <c r="L78" s="190">
        <v>-0.31</v>
      </c>
      <c r="M78" s="190">
        <v>-0.28999999999999998</v>
      </c>
      <c r="N78" s="190">
        <v>-0.32</v>
      </c>
      <c r="O78" s="190">
        <v>-0.3</v>
      </c>
      <c r="P78" s="190">
        <v>0.42</v>
      </c>
      <c r="Q78" s="190">
        <v>0.85</v>
      </c>
      <c r="R78" s="190">
        <v>0.69</v>
      </c>
      <c r="S78" s="190">
        <v>0.87105038428693426</v>
      </c>
      <c r="T78" s="190">
        <v>0.75930764206401069</v>
      </c>
      <c r="U78" s="190">
        <v>0.76</v>
      </c>
      <c r="V78" s="190">
        <v>0.76</v>
      </c>
      <c r="W78" s="190">
        <v>1.1499999999999999</v>
      </c>
      <c r="X78" s="190">
        <v>0.2</v>
      </c>
      <c r="Y78" s="190">
        <v>0.49</v>
      </c>
      <c r="Z78" s="190">
        <v>-0.08</v>
      </c>
      <c r="AA78" s="190">
        <v>0.26</v>
      </c>
      <c r="AB78" s="190">
        <v>-0.36813344837503603</v>
      </c>
      <c r="AC78" s="190">
        <v>1.3989169675090228E-2</v>
      </c>
      <c r="AD78" s="190">
        <v>-0.72</v>
      </c>
      <c r="AE78" s="190">
        <v>-0.44</v>
      </c>
      <c r="AF78" s="190">
        <v>-0.56999999999999995</v>
      </c>
      <c r="AG78" s="188"/>
      <c r="AH78" s="190">
        <v>0.19376345163418726</v>
      </c>
      <c r="AI78" s="190">
        <v>4.3023484511917627E-2</v>
      </c>
      <c r="AJ78" s="190">
        <v>8.9125758634120492E-2</v>
      </c>
      <c r="AK78" s="190">
        <v>-4.7161637767479558E-2</v>
      </c>
      <c r="AL78" s="190">
        <v>3.1311967905544622E-2</v>
      </c>
      <c r="AM78" s="190">
        <v>0.25</v>
      </c>
      <c r="AN78" s="190">
        <v>0.11</v>
      </c>
      <c r="AO78" s="190">
        <v>-0.18718882351226074</v>
      </c>
      <c r="AP78" s="190">
        <v>-0.31</v>
      </c>
      <c r="AQ78" s="190">
        <v>-0.27</v>
      </c>
      <c r="AR78" s="190">
        <v>-0.31</v>
      </c>
      <c r="AS78" s="190">
        <v>-0.28000000000000003</v>
      </c>
      <c r="AT78" s="190">
        <v>-0.34</v>
      </c>
      <c r="AU78" s="190">
        <v>-0.31</v>
      </c>
      <c r="AV78" s="190">
        <v>0.38</v>
      </c>
      <c r="AW78" s="190">
        <v>0.76</v>
      </c>
      <c r="AX78" s="190">
        <v>0.62</v>
      </c>
      <c r="AY78" s="190">
        <v>0.84681547036801863</v>
      </c>
      <c r="AZ78" s="190">
        <v>0.70444127688271696</v>
      </c>
      <c r="BA78" s="190">
        <v>0.77</v>
      </c>
      <c r="BB78" s="190">
        <v>0.73</v>
      </c>
      <c r="BC78" s="190">
        <v>1.18</v>
      </c>
      <c r="BD78" s="190">
        <v>0.23</v>
      </c>
      <c r="BE78" s="190">
        <v>0.53</v>
      </c>
      <c r="BF78" s="190">
        <v>-0.05</v>
      </c>
      <c r="BG78" s="190">
        <v>0.28999999999999998</v>
      </c>
      <c r="BH78" s="190">
        <v>-0.34942467871624755</v>
      </c>
      <c r="BI78" s="190">
        <v>3.9679516540840593E-2</v>
      </c>
      <c r="BJ78" s="190">
        <v>-0.71</v>
      </c>
      <c r="BK78" s="190">
        <v>-0.44</v>
      </c>
      <c r="BL78" s="190">
        <v>-0.56000000000000005</v>
      </c>
    </row>
    <row r="79" spans="1:64" ht="16.149999999999999" customHeight="1" x14ac:dyDescent="0.2">
      <c r="A79" s="294" t="s">
        <v>238</v>
      </c>
      <c r="AI79" s="188"/>
      <c r="AJ79" s="188"/>
      <c r="AK79" s="188"/>
      <c r="AL79" s="188"/>
    </row>
    <row r="80" spans="1:64" ht="16.149999999999999" customHeight="1" x14ac:dyDescent="0.2">
      <c r="A80" s="281"/>
      <c r="B80" s="281"/>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BC80" s="281"/>
      <c r="BD80" s="281"/>
      <c r="BE80" s="281"/>
      <c r="BF80" s="281"/>
      <c r="BG80" s="281"/>
      <c r="BH80" s="281"/>
      <c r="BI80" s="281"/>
      <c r="BJ80" s="281"/>
      <c r="BK80" s="281"/>
      <c r="BL80" s="281"/>
    </row>
    <row r="81" spans="1:64" ht="16.149999999999999" customHeight="1" x14ac:dyDescent="0.2">
      <c r="A81" s="282" t="s">
        <v>201</v>
      </c>
      <c r="B81" s="283"/>
      <c r="C81" s="283"/>
      <c r="D81" s="283"/>
      <c r="E81" s="283"/>
      <c r="F81" s="283"/>
      <c r="G81" s="283"/>
      <c r="H81" s="283"/>
      <c r="I81" s="283"/>
      <c r="J81" s="283"/>
      <c r="K81" s="283"/>
      <c r="L81" s="283"/>
      <c r="M81" s="283"/>
      <c r="N81" s="283"/>
      <c r="O81" s="283"/>
      <c r="P81" s="283"/>
      <c r="Q81" s="283"/>
      <c r="R81" s="283"/>
      <c r="S81" s="283"/>
      <c r="T81" s="283"/>
      <c r="U81" s="283"/>
      <c r="V81" s="283"/>
      <c r="W81" s="284"/>
      <c r="X81" s="284"/>
      <c r="Y81" s="284"/>
      <c r="Z81" s="284"/>
      <c r="AA81" s="284"/>
      <c r="AB81" s="284"/>
      <c r="AC81" s="284"/>
      <c r="AD81" s="284"/>
      <c r="AE81" s="284"/>
      <c r="AF81" s="284"/>
      <c r="AG81" s="283"/>
      <c r="AH81" s="283"/>
      <c r="AI81" s="283"/>
      <c r="AJ81" s="283"/>
      <c r="AK81" s="283"/>
      <c r="AL81" s="283"/>
      <c r="AM81" s="284"/>
      <c r="AN81" s="284"/>
      <c r="AO81" s="284"/>
      <c r="AP81" s="284"/>
      <c r="AQ81" s="284"/>
      <c r="AR81" s="284"/>
      <c r="AS81" s="284"/>
      <c r="AT81" s="284"/>
      <c r="AU81" s="284"/>
      <c r="AV81" s="284"/>
      <c r="AW81" s="284"/>
      <c r="AX81" s="284"/>
      <c r="BC81" s="284"/>
      <c r="BD81" s="284"/>
      <c r="BE81" s="284"/>
      <c r="BF81" s="284"/>
      <c r="BG81" s="284"/>
      <c r="BH81" s="284"/>
      <c r="BI81" s="284"/>
      <c r="BJ81" s="284"/>
      <c r="BK81" s="284"/>
      <c r="BL81" s="284"/>
    </row>
    <row r="82" spans="1:64" ht="16.149999999999999" customHeight="1" x14ac:dyDescent="0.2">
      <c r="A82" s="385" t="s">
        <v>202</v>
      </c>
      <c r="B82" s="385"/>
      <c r="C82" s="385"/>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5"/>
      <c r="AE82" s="385"/>
      <c r="AF82" s="385"/>
      <c r="AG82" s="385"/>
      <c r="AH82" s="385"/>
      <c r="AI82" s="385"/>
      <c r="AJ82" s="385"/>
      <c r="AK82" s="385"/>
      <c r="AL82" s="385"/>
      <c r="AM82" s="385"/>
      <c r="AN82" s="385"/>
      <c r="AO82" s="385"/>
      <c r="AP82" s="385"/>
      <c r="AQ82" s="385"/>
      <c r="AR82" s="385"/>
      <c r="AS82" s="385"/>
      <c r="AT82" s="385"/>
      <c r="AU82" s="385"/>
      <c r="AV82" s="385"/>
      <c r="AW82" s="385"/>
      <c r="AX82" s="385"/>
      <c r="AY82" s="385"/>
      <c r="AZ82" s="385"/>
      <c r="BA82" s="385"/>
      <c r="BB82" s="385"/>
      <c r="BC82" s="385"/>
      <c r="BD82" s="385"/>
      <c r="BE82" s="385"/>
      <c r="BF82" s="385"/>
      <c r="BG82" s="385"/>
      <c r="BH82" s="385"/>
      <c r="BI82" s="385"/>
      <c r="BJ82" s="385"/>
    </row>
    <row r="83" spans="1:64" ht="16.149999999999999" customHeight="1" x14ac:dyDescent="0.2">
      <c r="A83" s="385" t="s">
        <v>203</v>
      </c>
      <c r="B83" s="385"/>
      <c r="C83" s="385"/>
      <c r="D83" s="385"/>
      <c r="E83" s="385"/>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5"/>
      <c r="AE83" s="385"/>
      <c r="AF83" s="385"/>
      <c r="AG83" s="385"/>
      <c r="AH83" s="385"/>
      <c r="AI83" s="385"/>
      <c r="AJ83" s="385"/>
      <c r="AK83" s="385"/>
      <c r="AL83" s="385"/>
      <c r="AM83" s="385"/>
      <c r="AN83" s="385"/>
      <c r="AO83" s="385"/>
      <c r="AP83" s="385"/>
      <c r="AQ83" s="385"/>
      <c r="AR83" s="385"/>
      <c r="AS83" s="385"/>
      <c r="AT83" s="385"/>
      <c r="AU83" s="385"/>
      <c r="AV83" s="385"/>
      <c r="AW83" s="385"/>
      <c r="AX83" s="385"/>
      <c r="AY83" s="385"/>
      <c r="AZ83" s="385"/>
      <c r="BA83" s="385"/>
      <c r="BB83" s="385"/>
      <c r="BC83" s="385"/>
      <c r="BD83" s="385"/>
      <c r="BE83" s="385"/>
      <c r="BF83" s="385"/>
      <c r="BG83" s="385"/>
      <c r="BH83" s="385"/>
      <c r="BI83" s="385"/>
      <c r="BJ83" s="385"/>
    </row>
    <row r="84" spans="1:64" ht="16.149999999999999" customHeight="1" x14ac:dyDescent="0.2">
      <c r="A84" s="284"/>
      <c r="B84" s="283"/>
      <c r="C84" s="283"/>
      <c r="D84" s="283"/>
      <c r="E84" s="283"/>
      <c r="F84" s="283"/>
      <c r="G84" s="283"/>
      <c r="H84" s="283"/>
      <c r="I84" s="283"/>
      <c r="J84" s="283"/>
      <c r="K84" s="283"/>
      <c r="L84" s="283"/>
      <c r="M84" s="283"/>
      <c r="N84" s="283"/>
      <c r="O84" s="283"/>
      <c r="P84" s="283"/>
      <c r="Q84" s="283"/>
      <c r="R84" s="283"/>
      <c r="S84" s="283"/>
      <c r="T84" s="283"/>
      <c r="U84" s="283"/>
      <c r="V84" s="283"/>
      <c r="W84" s="284"/>
      <c r="X84" s="284"/>
      <c r="Y84" s="284"/>
      <c r="Z84" s="284"/>
      <c r="AA84" s="284"/>
      <c r="AB84" s="284"/>
      <c r="AC84" s="284"/>
      <c r="AD84" s="284"/>
      <c r="AE84" s="284"/>
      <c r="AF84" s="284"/>
      <c r="AG84" s="283"/>
      <c r="AH84" s="283"/>
      <c r="AI84" s="283"/>
      <c r="AJ84" s="283"/>
      <c r="AK84" s="283"/>
      <c r="AL84" s="283"/>
      <c r="AM84" s="284"/>
      <c r="AN84" s="284"/>
      <c r="AO84" s="284"/>
      <c r="AP84" s="284"/>
      <c r="AQ84" s="284"/>
      <c r="AR84" s="284"/>
      <c r="AS84" s="284"/>
      <c r="AT84" s="284"/>
      <c r="AU84" s="284"/>
      <c r="AV84" s="284"/>
      <c r="AW84" s="284"/>
      <c r="AX84" s="284"/>
      <c r="BC84" s="284"/>
      <c r="BD84" s="284"/>
      <c r="BE84" s="284"/>
      <c r="BF84" s="284"/>
      <c r="BG84" s="284"/>
      <c r="BH84" s="284"/>
      <c r="BI84" s="284"/>
      <c r="BJ84" s="284"/>
      <c r="BK84" s="284"/>
      <c r="BL84" s="284"/>
    </row>
  </sheetData>
  <mergeCells count="4">
    <mergeCell ref="A82:BJ82"/>
    <mergeCell ref="A83:BJ83"/>
    <mergeCell ref="B2:AF2"/>
    <mergeCell ref="AH2:BL2"/>
  </mergeCells>
  <conditionalFormatting sqref="AG6:AG78">
    <cfRule type="cellIs" priority="1"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K933"/>
  <sheetViews>
    <sheetView showGridLines="0" zoomScale="90" zoomScaleNormal="90" workbookViewId="0">
      <pane xSplit="2" ySplit="5" topLeftCell="X6" activePane="bottomRight" state="frozen"/>
      <selection pane="topRight" activeCell="A37" sqref="A37:AH39"/>
      <selection pane="bottomLeft" activeCell="A37" sqref="A37:AH39"/>
      <selection pane="bottomRight" activeCell="AL21" sqref="AL21"/>
    </sheetView>
  </sheetViews>
  <sheetFormatPr defaultColWidth="9.28515625" defaultRowHeight="14.25" outlineLevelRow="1" outlineLevelCol="1" x14ac:dyDescent="0.2"/>
  <cols>
    <col min="1" max="1" width="9.28515625" style="69"/>
    <col min="2" max="2" width="45.5703125" style="70" customWidth="1"/>
    <col min="3" max="3" width="22.5703125" style="69" hidden="1" customWidth="1" outlineLevel="1" collapsed="1"/>
    <col min="4" max="4" width="22.5703125" style="69" hidden="1" customWidth="1" outlineLevel="1"/>
    <col min="5" max="5" width="22.5703125" style="69" hidden="1" customWidth="1" outlineLevel="1" collapsed="1"/>
    <col min="6" max="8" width="22.5703125" style="69" hidden="1" customWidth="1" outlineLevel="1"/>
    <col min="9" max="11" width="22.5703125" style="69" hidden="1" customWidth="1" outlineLevel="1" collapsed="1"/>
    <col min="12" max="13" width="22.5703125" style="69" hidden="1" customWidth="1" outlineLevel="1"/>
    <col min="14" max="14" width="22.5703125" style="69" hidden="1" customWidth="1" outlineLevel="1" collapsed="1"/>
    <col min="15" max="25" width="22.5703125" style="69" hidden="1" customWidth="1" outlineLevel="1"/>
    <col min="26" max="26" width="22.5703125" style="69" customWidth="1" collapsed="1"/>
    <col min="27" max="27" width="22.5703125" style="69" customWidth="1"/>
    <col min="28" max="32" width="22.5703125" style="69" hidden="1" customWidth="1" outlineLevel="1"/>
    <col min="33" max="33" width="22.5703125" style="69" customWidth="1" collapsed="1"/>
    <col min="34" max="34" width="22.5703125" style="69" customWidth="1"/>
    <col min="35" max="16384" width="9.28515625" style="69"/>
  </cols>
  <sheetData>
    <row r="1" spans="1:34" ht="15" x14ac:dyDescent="0.25">
      <c r="A1" s="11" t="s">
        <v>239</v>
      </c>
    </row>
    <row r="2" spans="1:34" x14ac:dyDescent="0.2">
      <c r="A2" s="3" t="s">
        <v>26</v>
      </c>
    </row>
    <row r="4" spans="1:34" ht="30" x14ac:dyDescent="0.25">
      <c r="B4" s="11"/>
      <c r="C4" s="149" t="s">
        <v>71</v>
      </c>
      <c r="D4" s="149" t="s">
        <v>71</v>
      </c>
      <c r="E4" s="149" t="s">
        <v>71</v>
      </c>
      <c r="F4" s="149" t="s">
        <v>71</v>
      </c>
      <c r="G4" s="149" t="s">
        <v>70</v>
      </c>
      <c r="H4" s="149" t="s">
        <v>71</v>
      </c>
      <c r="I4" s="72" t="s">
        <v>71</v>
      </c>
      <c r="J4" s="72" t="s">
        <v>71</v>
      </c>
      <c r="K4" s="72" t="s">
        <v>71</v>
      </c>
      <c r="L4" s="72" t="s">
        <v>70</v>
      </c>
      <c r="M4" s="72" t="s">
        <v>71</v>
      </c>
      <c r="N4" s="72" t="s">
        <v>71</v>
      </c>
      <c r="O4" s="72" t="s">
        <v>71</v>
      </c>
      <c r="P4" s="72" t="s">
        <v>71</v>
      </c>
      <c r="Q4" s="72" t="s">
        <v>70</v>
      </c>
      <c r="R4" s="72" t="s">
        <v>71</v>
      </c>
      <c r="S4" s="72" t="s">
        <v>71</v>
      </c>
      <c r="T4" s="72" t="s">
        <v>72</v>
      </c>
      <c r="U4" s="72" t="s">
        <v>71</v>
      </c>
      <c r="V4" s="72" t="s">
        <v>73</v>
      </c>
      <c r="W4" s="72" t="s">
        <v>71</v>
      </c>
      <c r="X4" s="72" t="s">
        <v>70</v>
      </c>
      <c r="Y4" s="72" t="s">
        <v>71</v>
      </c>
      <c r="Z4" s="257" t="s">
        <v>71</v>
      </c>
      <c r="AA4" s="257" t="s">
        <v>72</v>
      </c>
      <c r="AB4" s="72" t="s">
        <v>71</v>
      </c>
      <c r="AC4" s="72" t="s">
        <v>73</v>
      </c>
      <c r="AD4" s="72" t="s">
        <v>71</v>
      </c>
      <c r="AE4" s="72" t="s">
        <v>70</v>
      </c>
      <c r="AF4" s="72" t="s">
        <v>71</v>
      </c>
      <c r="AG4" s="257" t="s">
        <v>71</v>
      </c>
      <c r="AH4" s="257" t="s">
        <v>72</v>
      </c>
    </row>
    <row r="5" spans="1:34" ht="15" x14ac:dyDescent="0.25">
      <c r="B5" s="11"/>
      <c r="C5" s="73">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73">
        <v>44561</v>
      </c>
      <c r="X5" s="73">
        <v>44561</v>
      </c>
      <c r="Y5" s="73">
        <v>44651</v>
      </c>
      <c r="Z5" s="309">
        <v>44742</v>
      </c>
      <c r="AA5" s="309">
        <v>44742</v>
      </c>
      <c r="AB5" s="73">
        <v>44834</v>
      </c>
      <c r="AC5" s="73">
        <v>44834</v>
      </c>
      <c r="AD5" s="73">
        <v>44926</v>
      </c>
      <c r="AE5" s="73">
        <v>44926</v>
      </c>
      <c r="AF5" s="73">
        <v>45016</v>
      </c>
      <c r="AG5" s="309">
        <v>45107</v>
      </c>
      <c r="AH5" s="309">
        <v>45107</v>
      </c>
    </row>
    <row r="6" spans="1:34" ht="8.1" customHeight="1" x14ac:dyDescent="0.2">
      <c r="A6" s="2"/>
      <c r="B6" s="3"/>
      <c r="C6" s="38"/>
      <c r="D6" s="38"/>
      <c r="E6" s="38"/>
      <c r="F6" s="38"/>
      <c r="G6" s="38"/>
      <c r="H6" s="38"/>
      <c r="I6" s="38"/>
      <c r="J6" s="38"/>
      <c r="K6" s="38"/>
      <c r="L6" s="38"/>
      <c r="M6" s="38"/>
      <c r="N6" s="38"/>
      <c r="O6" s="222"/>
      <c r="P6" s="222"/>
      <c r="Q6" s="222"/>
      <c r="R6" s="222"/>
      <c r="S6" s="38"/>
      <c r="T6" s="38"/>
      <c r="U6" s="38"/>
      <c r="V6" s="38"/>
      <c r="W6" s="38"/>
      <c r="X6" s="38"/>
      <c r="Y6" s="222"/>
      <c r="Z6" s="222"/>
      <c r="AA6" s="222"/>
      <c r="AB6" s="222"/>
      <c r="AC6" s="222"/>
      <c r="AD6" s="222"/>
      <c r="AE6" s="222"/>
      <c r="AF6" s="222"/>
      <c r="AG6" s="222"/>
      <c r="AH6" s="222"/>
    </row>
    <row r="7" spans="1:34" ht="16.149999999999999" customHeight="1" x14ac:dyDescent="0.25">
      <c r="A7" s="11" t="s">
        <v>87</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35.5</v>
      </c>
      <c r="U7" s="77">
        <v>68.7</v>
      </c>
      <c r="V7" s="77">
        <v>104.2</v>
      </c>
      <c r="W7" s="77">
        <v>145.80000000000001</v>
      </c>
      <c r="X7" s="77">
        <v>250</v>
      </c>
      <c r="Y7" s="27">
        <v>45.5</v>
      </c>
      <c r="Z7" s="27">
        <v>97.2</v>
      </c>
      <c r="AA7" s="27">
        <v>142.69999999999999</v>
      </c>
      <c r="AB7" s="77">
        <v>23.9</v>
      </c>
      <c r="AC7" s="77">
        <v>166.6</v>
      </c>
      <c r="AD7" s="77">
        <v>29.8</v>
      </c>
      <c r="AE7" s="77">
        <v>196.4</v>
      </c>
      <c r="AF7" s="77">
        <v>-76.400000000000006</v>
      </c>
      <c r="AG7" s="77">
        <v>5.0999999999999996</v>
      </c>
      <c r="AH7" s="77">
        <v>-71.3</v>
      </c>
    </row>
    <row r="8" spans="1:34" ht="16.149999999999999" customHeight="1" x14ac:dyDescent="0.2">
      <c r="A8" s="3" t="s">
        <v>240</v>
      </c>
      <c r="B8" s="3"/>
      <c r="C8" s="38"/>
      <c r="D8" s="38"/>
      <c r="E8" s="38"/>
      <c r="F8" s="38"/>
      <c r="G8" s="26"/>
      <c r="H8" s="26"/>
      <c r="I8" s="38"/>
      <c r="J8" s="38"/>
      <c r="K8" s="26"/>
      <c r="L8" s="26"/>
      <c r="M8" s="26"/>
      <c r="N8" s="38"/>
      <c r="O8" s="38"/>
      <c r="P8" s="38"/>
      <c r="Q8" s="38"/>
      <c r="R8" s="26"/>
      <c r="S8" s="38"/>
      <c r="T8" s="38"/>
      <c r="U8" s="38"/>
      <c r="V8" s="38"/>
      <c r="W8" s="38"/>
      <c r="X8" s="38"/>
      <c r="Y8" s="26"/>
      <c r="Z8" s="26"/>
      <c r="AA8" s="26"/>
      <c r="AB8" s="38"/>
      <c r="AC8" s="38"/>
      <c r="AD8" s="38"/>
      <c r="AE8" s="38"/>
      <c r="AF8" s="38"/>
      <c r="AG8" s="38"/>
      <c r="AH8" s="38"/>
    </row>
    <row r="9" spans="1:34" ht="16.149999999999999" customHeight="1" x14ac:dyDescent="0.2">
      <c r="A9" s="25" t="s">
        <v>79</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85.6</v>
      </c>
      <c r="U9" s="78">
        <v>42.7</v>
      </c>
      <c r="V9" s="78">
        <v>128.30000000000001</v>
      </c>
      <c r="W9" s="78">
        <v>43.8</v>
      </c>
      <c r="X9" s="78">
        <v>172.1</v>
      </c>
      <c r="Y9" s="12">
        <v>40.6</v>
      </c>
      <c r="Z9" s="12">
        <v>39.700000000000003</v>
      </c>
      <c r="AA9" s="12">
        <v>80.3</v>
      </c>
      <c r="AB9" s="78">
        <v>33.9</v>
      </c>
      <c r="AC9" s="78">
        <v>114.2</v>
      </c>
      <c r="AD9" s="78">
        <v>32.700000000000003</v>
      </c>
      <c r="AE9" s="78">
        <v>146.9</v>
      </c>
      <c r="AF9" s="78">
        <v>36.9</v>
      </c>
      <c r="AG9" s="360">
        <v>35.700000000000003</v>
      </c>
      <c r="AH9" s="360">
        <v>72.599999999999994</v>
      </c>
    </row>
    <row r="10" spans="1:34" ht="16.149999999999999" customHeight="1" x14ac:dyDescent="0.2">
      <c r="A10" s="25" t="s">
        <v>82</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86.2</v>
      </c>
      <c r="U10" s="78">
        <v>45.8</v>
      </c>
      <c r="V10" s="78">
        <v>132</v>
      </c>
      <c r="W10" s="78">
        <v>47.5</v>
      </c>
      <c r="X10" s="78">
        <v>179.5</v>
      </c>
      <c r="Y10" s="12">
        <v>43.2</v>
      </c>
      <c r="Z10" s="12">
        <v>46.1</v>
      </c>
      <c r="AA10" s="12">
        <v>89.3</v>
      </c>
      <c r="AB10" s="78">
        <v>50.4</v>
      </c>
      <c r="AC10" s="78">
        <v>139.69999999999999</v>
      </c>
      <c r="AD10" s="78">
        <v>53.4</v>
      </c>
      <c r="AE10" s="78">
        <v>193.1</v>
      </c>
      <c r="AF10" s="78">
        <v>76.8</v>
      </c>
      <c r="AG10" s="360">
        <v>57.9</v>
      </c>
      <c r="AH10" s="360">
        <v>134.69999999999999</v>
      </c>
    </row>
    <row r="11" spans="1:34" ht="16.149999999999999" customHeight="1" x14ac:dyDescent="0.2">
      <c r="A11" s="25" t="s">
        <v>86</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15.2</v>
      </c>
      <c r="U11" s="78">
        <v>22.9</v>
      </c>
      <c r="V11" s="78">
        <v>38.1</v>
      </c>
      <c r="W11" s="78">
        <v>51.8</v>
      </c>
      <c r="X11" s="78">
        <v>89.9</v>
      </c>
      <c r="Y11" s="12">
        <v>30.6</v>
      </c>
      <c r="Z11" s="12">
        <v>25.8</v>
      </c>
      <c r="AA11" s="12">
        <v>56.4</v>
      </c>
      <c r="AB11" s="78">
        <v>26.2</v>
      </c>
      <c r="AC11" s="78">
        <v>82.6</v>
      </c>
      <c r="AD11" s="78">
        <v>59</v>
      </c>
      <c r="AE11" s="78">
        <v>141.6</v>
      </c>
      <c r="AF11" s="78">
        <v>-12.8</v>
      </c>
      <c r="AG11" s="360">
        <v>1.3</v>
      </c>
      <c r="AH11" s="360">
        <v>-11.5</v>
      </c>
    </row>
    <row r="12" spans="1:34" ht="16.149999999999999" customHeight="1" x14ac:dyDescent="0.2">
      <c r="A12" s="147" t="s">
        <v>241</v>
      </c>
      <c r="C12" s="122">
        <v>0</v>
      </c>
      <c r="D12" s="122">
        <v>0</v>
      </c>
      <c r="E12" s="122">
        <v>0</v>
      </c>
      <c r="F12" s="122">
        <v>0</v>
      </c>
      <c r="G12" s="121">
        <v>0</v>
      </c>
      <c r="H12" s="121">
        <v>0</v>
      </c>
      <c r="I12" s="122">
        <v>0</v>
      </c>
      <c r="J12" s="122">
        <v>0</v>
      </c>
      <c r="K12" s="121">
        <v>0</v>
      </c>
      <c r="L12" s="121">
        <v>0</v>
      </c>
      <c r="M12" s="121">
        <v>0</v>
      </c>
      <c r="N12" s="122">
        <v>0</v>
      </c>
      <c r="O12" s="122">
        <v>0</v>
      </c>
      <c r="P12" s="122">
        <v>0</v>
      </c>
      <c r="Q12" s="122">
        <v>0</v>
      </c>
      <c r="R12" s="121">
        <v>0</v>
      </c>
      <c r="S12" s="122">
        <v>-6.1</v>
      </c>
      <c r="T12" s="122">
        <v>-6.1</v>
      </c>
      <c r="U12" s="122">
        <v>-1.2</v>
      </c>
      <c r="V12" s="122">
        <v>-7.3</v>
      </c>
      <c r="W12" s="122">
        <v>17.7</v>
      </c>
      <c r="X12" s="122">
        <v>10.4</v>
      </c>
      <c r="Y12" s="121">
        <v>21.5</v>
      </c>
      <c r="Z12" s="121">
        <v>27.3</v>
      </c>
      <c r="AA12" s="121">
        <v>48.8</v>
      </c>
      <c r="AB12" s="122">
        <v>33.5</v>
      </c>
      <c r="AC12" s="122">
        <v>82.3</v>
      </c>
      <c r="AD12" s="122">
        <v>1.9</v>
      </c>
      <c r="AE12" s="122">
        <v>84.2</v>
      </c>
      <c r="AF12" s="122">
        <v>10.7</v>
      </c>
      <c r="AG12" s="361">
        <v>8.1999999999999993</v>
      </c>
      <c r="AH12" s="361">
        <v>18.899999999999999</v>
      </c>
    </row>
    <row r="13" spans="1:34" ht="16.149999999999999" customHeight="1" x14ac:dyDescent="0.2">
      <c r="A13" s="25" t="s">
        <v>242</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21.8</v>
      </c>
      <c r="U13" s="78">
        <v>4.8</v>
      </c>
      <c r="V13" s="78">
        <v>26.6</v>
      </c>
      <c r="W13" s="78">
        <v>5.8</v>
      </c>
      <c r="X13" s="78">
        <v>32.4</v>
      </c>
      <c r="Y13" s="12">
        <v>3.6</v>
      </c>
      <c r="Z13" s="12">
        <v>4.3</v>
      </c>
      <c r="AA13" s="12">
        <v>7.9</v>
      </c>
      <c r="AB13" s="78">
        <v>3.3</v>
      </c>
      <c r="AC13" s="78">
        <v>11.1</v>
      </c>
      <c r="AD13" s="78">
        <v>2.8</v>
      </c>
      <c r="AE13" s="78">
        <v>14</v>
      </c>
      <c r="AF13" s="78">
        <v>2.4</v>
      </c>
      <c r="AG13" s="360">
        <v>2</v>
      </c>
      <c r="AH13" s="360">
        <v>4.4000000000000004</v>
      </c>
    </row>
    <row r="14" spans="1:34" ht="16.149999999999999" customHeight="1" x14ac:dyDescent="0.2">
      <c r="A14" s="25" t="s">
        <v>243</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3.1</v>
      </c>
      <c r="U14" s="78">
        <v>1.0000000000000002</v>
      </c>
      <c r="V14" s="78">
        <v>4.0999999999999996</v>
      </c>
      <c r="W14" s="78">
        <v>1.3</v>
      </c>
      <c r="X14" s="78">
        <v>5.4</v>
      </c>
      <c r="Y14" s="12">
        <v>0.7</v>
      </c>
      <c r="Z14" s="12">
        <v>1</v>
      </c>
      <c r="AA14" s="12">
        <v>1.7</v>
      </c>
      <c r="AB14" s="78">
        <v>0.8</v>
      </c>
      <c r="AC14" s="78">
        <v>2.5</v>
      </c>
      <c r="AD14" s="78">
        <v>0.6</v>
      </c>
      <c r="AE14" s="78">
        <v>3.1</v>
      </c>
      <c r="AF14" s="78">
        <v>0</v>
      </c>
      <c r="AG14" s="360">
        <v>0</v>
      </c>
      <c r="AH14" s="360">
        <v>0</v>
      </c>
    </row>
    <row r="15" spans="1:34" ht="16.149999999999999" hidden="1" customHeight="1" outlineLevel="1" x14ac:dyDescent="0.2">
      <c r="A15" s="25" t="s">
        <v>244</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W15" s="78">
        <v>0</v>
      </c>
      <c r="X15" s="78">
        <v>0</v>
      </c>
      <c r="Y15" s="12">
        <v>0</v>
      </c>
      <c r="Z15" s="12"/>
      <c r="AA15" s="12"/>
      <c r="AB15" s="78">
        <v>0</v>
      </c>
      <c r="AC15" s="78">
        <v>0</v>
      </c>
      <c r="AD15" s="78">
        <v>0</v>
      </c>
      <c r="AE15" s="78">
        <v>0</v>
      </c>
      <c r="AF15" s="78">
        <v>0</v>
      </c>
      <c r="AG15" s="360">
        <v>0</v>
      </c>
      <c r="AH15" s="360">
        <v>0</v>
      </c>
    </row>
    <row r="16" spans="1:34" ht="16.149999999999999" customHeight="1" collapsed="1" x14ac:dyDescent="0.2">
      <c r="A16" s="25" t="s">
        <v>245</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33.299999999999997</v>
      </c>
      <c r="T16" s="78">
        <v>73.5</v>
      </c>
      <c r="U16" s="78">
        <v>33.200000000000003</v>
      </c>
      <c r="V16" s="78">
        <v>106.7</v>
      </c>
      <c r="W16" s="78">
        <v>33.700000000000003</v>
      </c>
      <c r="X16" s="78">
        <v>140.4</v>
      </c>
      <c r="Y16" s="12">
        <v>17.2</v>
      </c>
      <c r="Z16" s="12">
        <v>17.8</v>
      </c>
      <c r="AA16" s="12">
        <v>35</v>
      </c>
      <c r="AB16" s="78">
        <v>19.2</v>
      </c>
      <c r="AC16" s="78">
        <v>54.2</v>
      </c>
      <c r="AD16" s="78">
        <v>39.6</v>
      </c>
      <c r="AE16" s="78">
        <v>93.8</v>
      </c>
      <c r="AF16" s="78">
        <v>6.6</v>
      </c>
      <c r="AG16" s="360">
        <v>5.0999999999999996</v>
      </c>
      <c r="AH16" s="360">
        <v>11.7</v>
      </c>
    </row>
    <row r="17" spans="1:37" ht="16.149999999999999" customHeight="1" x14ac:dyDescent="0.2">
      <c r="A17" s="25" t="s">
        <v>246</v>
      </c>
      <c r="B17" s="3"/>
      <c r="C17" s="78">
        <v>0</v>
      </c>
      <c r="D17" s="78">
        <v>0</v>
      </c>
      <c r="E17" s="78">
        <v>0</v>
      </c>
      <c r="F17" s="78">
        <v>0</v>
      </c>
      <c r="G17" s="78">
        <v>0</v>
      </c>
      <c r="H17" s="78">
        <v>0</v>
      </c>
      <c r="I17" s="78">
        <v>0</v>
      </c>
      <c r="J17" s="78">
        <v>0</v>
      </c>
      <c r="K17" s="78">
        <v>0</v>
      </c>
      <c r="L17" s="78">
        <v>0</v>
      </c>
      <c r="M17" s="78">
        <v>0</v>
      </c>
      <c r="N17" s="78">
        <v>0</v>
      </c>
      <c r="O17" s="78">
        <v>0</v>
      </c>
      <c r="P17" s="78">
        <v>0</v>
      </c>
      <c r="Q17" s="78">
        <v>0</v>
      </c>
      <c r="R17" s="12">
        <v>0</v>
      </c>
      <c r="S17" s="78">
        <v>0</v>
      </c>
      <c r="T17" s="78">
        <v>0</v>
      </c>
      <c r="U17" s="78">
        <v>0</v>
      </c>
      <c r="V17" s="78">
        <v>0</v>
      </c>
      <c r="W17" s="78">
        <v>0</v>
      </c>
      <c r="X17" s="78">
        <v>0</v>
      </c>
      <c r="Y17" s="12">
        <v>0</v>
      </c>
      <c r="Z17" s="12">
        <v>0</v>
      </c>
      <c r="AA17" s="12">
        <v>0</v>
      </c>
      <c r="AB17" s="78">
        <v>0</v>
      </c>
      <c r="AC17" s="78">
        <v>0</v>
      </c>
      <c r="AD17" s="78">
        <v>0</v>
      </c>
      <c r="AE17" s="78">
        <v>0</v>
      </c>
      <c r="AF17" s="78">
        <v>15</v>
      </c>
      <c r="AG17" s="360">
        <v>12.2</v>
      </c>
      <c r="AH17" s="360">
        <v>27.2</v>
      </c>
    </row>
    <row r="18" spans="1:37" ht="16.149999999999999" customHeight="1" x14ac:dyDescent="0.2">
      <c r="A18" s="359" t="s">
        <v>247</v>
      </c>
      <c r="B18" s="3"/>
      <c r="C18" s="78">
        <v>0</v>
      </c>
      <c r="D18" s="78">
        <v>0</v>
      </c>
      <c r="E18" s="78">
        <v>0</v>
      </c>
      <c r="F18" s="78">
        <v>0</v>
      </c>
      <c r="G18" s="78">
        <v>0</v>
      </c>
      <c r="H18" s="78">
        <v>0</v>
      </c>
      <c r="I18" s="78">
        <v>0</v>
      </c>
      <c r="J18" s="78">
        <v>0</v>
      </c>
      <c r="K18" s="78">
        <v>0</v>
      </c>
      <c r="L18" s="78">
        <v>0</v>
      </c>
      <c r="M18" s="78">
        <v>0</v>
      </c>
      <c r="N18" s="78">
        <v>0</v>
      </c>
      <c r="O18" s="78">
        <v>0</v>
      </c>
      <c r="P18" s="78">
        <v>0</v>
      </c>
      <c r="Q18" s="78">
        <v>0</v>
      </c>
      <c r="R18" s="78">
        <v>0</v>
      </c>
      <c r="S18" s="78">
        <v>0</v>
      </c>
      <c r="T18" s="78">
        <v>0</v>
      </c>
      <c r="U18" s="78">
        <v>0</v>
      </c>
      <c r="V18" s="78">
        <v>0</v>
      </c>
      <c r="W18" s="78">
        <v>0</v>
      </c>
      <c r="X18" s="78">
        <v>0</v>
      </c>
      <c r="Y18" s="78">
        <v>0</v>
      </c>
      <c r="Z18" s="12">
        <v>0</v>
      </c>
      <c r="AA18" s="12">
        <v>0</v>
      </c>
      <c r="AB18" s="78">
        <v>0</v>
      </c>
      <c r="AC18" s="78">
        <v>0</v>
      </c>
      <c r="AD18" s="78">
        <v>0</v>
      </c>
      <c r="AE18" s="78">
        <v>0</v>
      </c>
      <c r="AF18" s="78">
        <v>0</v>
      </c>
      <c r="AG18" s="360">
        <v>2.2999999999999998</v>
      </c>
      <c r="AH18" s="360">
        <v>2.2999999999999998</v>
      </c>
    </row>
    <row r="19" spans="1:37" ht="16.149999999999999" customHeight="1" x14ac:dyDescent="0.2">
      <c r="A19" s="359" t="s">
        <v>248</v>
      </c>
      <c r="B19" s="3"/>
      <c r="C19" s="78">
        <v>2.1</v>
      </c>
      <c r="D19" s="78">
        <v>2.5</v>
      </c>
      <c r="E19" s="78">
        <v>3.0000000000000004</v>
      </c>
      <c r="F19" s="78">
        <v>2.5</v>
      </c>
      <c r="G19" s="12">
        <v>10</v>
      </c>
      <c r="H19" s="12">
        <v>2.2999999999999998</v>
      </c>
      <c r="I19" s="78">
        <v>5.4</v>
      </c>
      <c r="J19" s="78">
        <v>6.1000000000000005</v>
      </c>
      <c r="K19" s="12">
        <v>8</v>
      </c>
      <c r="L19" s="12">
        <v>21.8</v>
      </c>
      <c r="M19" s="12">
        <v>3.9</v>
      </c>
      <c r="N19" s="78">
        <v>20</v>
      </c>
      <c r="O19" s="78">
        <v>3.6</v>
      </c>
      <c r="P19" s="78">
        <v>-11.3</v>
      </c>
      <c r="Q19" s="78">
        <v>16.2</v>
      </c>
      <c r="R19" s="12">
        <v>1.4</v>
      </c>
      <c r="S19" s="78">
        <v>3.4</v>
      </c>
      <c r="T19" s="78">
        <v>4.8</v>
      </c>
      <c r="U19" s="78">
        <v>1.2</v>
      </c>
      <c r="V19" s="78">
        <v>6</v>
      </c>
      <c r="W19" s="78">
        <v>0.3</v>
      </c>
      <c r="X19" s="78">
        <v>6.3</v>
      </c>
      <c r="Y19" s="12">
        <v>11.5</v>
      </c>
      <c r="Z19" s="12">
        <v>3.6</v>
      </c>
      <c r="AA19" s="12">
        <v>15</v>
      </c>
      <c r="AB19" s="78">
        <v>10.7</v>
      </c>
      <c r="AC19" s="78">
        <v>25.8</v>
      </c>
      <c r="AD19" s="78">
        <v>-0.1</v>
      </c>
      <c r="AE19" s="78">
        <v>25.7</v>
      </c>
      <c r="AF19" s="78">
        <v>1.7</v>
      </c>
      <c r="AG19" s="360">
        <v>16.3</v>
      </c>
      <c r="AH19" s="360">
        <v>18</v>
      </c>
    </row>
    <row r="20" spans="1:37" ht="16.149999999999999" customHeight="1" x14ac:dyDescent="0.25">
      <c r="A20" s="49" t="s">
        <v>199</v>
      </c>
      <c r="B20" s="49"/>
      <c r="C20" s="62">
        <f>SUM(C7:C19)</f>
        <v>74.799999999999983</v>
      </c>
      <c r="D20" s="62">
        <f>SUM(D7:D19)</f>
        <v>169.79999999999998</v>
      </c>
      <c r="E20" s="62">
        <f t="shared" ref="E20" si="0">SUM(E7:E19)</f>
        <v>179</v>
      </c>
      <c r="F20" s="79">
        <f>SUM(F7:F19)</f>
        <v>235.5</v>
      </c>
      <c r="G20" s="62">
        <f>SUM(G7:G19)</f>
        <v>659.1</v>
      </c>
      <c r="H20" s="62">
        <f>SUM(H7:H19)</f>
        <v>88.4</v>
      </c>
      <c r="I20" s="62">
        <f>SUM(I7:I19)</f>
        <v>174.5</v>
      </c>
      <c r="J20" s="62">
        <f t="shared" ref="J20" si="1">SUM(J7:J19)</f>
        <v>168.5</v>
      </c>
      <c r="K20" s="62">
        <f t="shared" ref="K20:L20" si="2">SUM(K7:K19)</f>
        <v>293</v>
      </c>
      <c r="L20" s="62">
        <f t="shared" si="2"/>
        <v>724.4</v>
      </c>
      <c r="M20" s="62">
        <f t="shared" ref="M20:Q20" si="3">SUM(M7:M19)</f>
        <v>70.300000000000011</v>
      </c>
      <c r="N20" s="62">
        <f t="shared" si="3"/>
        <v>118.8</v>
      </c>
      <c r="O20" s="62">
        <f t="shared" si="3"/>
        <v>117.1</v>
      </c>
      <c r="P20" s="62">
        <f t="shared" si="3"/>
        <v>198.10000000000002</v>
      </c>
      <c r="Q20" s="62">
        <f t="shared" si="3"/>
        <v>504.3</v>
      </c>
      <c r="R20" s="62">
        <f t="shared" ref="R20:T20" si="4">SUM(R7:R19)</f>
        <v>99.700000000000017</v>
      </c>
      <c r="S20" s="62">
        <f t="shared" si="4"/>
        <v>219.9</v>
      </c>
      <c r="T20" s="62">
        <f t="shared" si="4"/>
        <v>319.60000000000002</v>
      </c>
      <c r="U20" s="62">
        <f t="shared" ref="U20:X20" si="5">SUM(U7:U19)</f>
        <v>219.10000000000002</v>
      </c>
      <c r="V20" s="62">
        <f t="shared" si="5"/>
        <v>538.70000000000005</v>
      </c>
      <c r="W20" s="62">
        <f t="shared" si="5"/>
        <v>347.70000000000005</v>
      </c>
      <c r="X20" s="62">
        <f t="shared" si="5"/>
        <v>886.39999999999986</v>
      </c>
      <c r="Y20" s="62">
        <f>SUM(Y7:Y19)</f>
        <v>214.39999999999998</v>
      </c>
      <c r="Z20" s="62">
        <f t="shared" ref="Z20:AA20" si="6">SUM(Z7:Z19)</f>
        <v>262.80000000000007</v>
      </c>
      <c r="AA20" s="62">
        <f t="shared" si="6"/>
        <v>477.09999999999997</v>
      </c>
      <c r="AB20" s="62">
        <f t="shared" ref="AB20:AC20" si="7">SUM(AB7:AB19)</f>
        <v>201.89999999999998</v>
      </c>
      <c r="AC20" s="62">
        <f t="shared" si="7"/>
        <v>679</v>
      </c>
      <c r="AD20" s="62">
        <f t="shared" ref="AD20:AE20" si="8">SUM(AD7:AD19)</f>
        <v>219.70000000000002</v>
      </c>
      <c r="AE20" s="62">
        <f t="shared" si="8"/>
        <v>898.80000000000007</v>
      </c>
      <c r="AF20" s="62">
        <f>SUM(AF7:AF19)</f>
        <v>60.899999999999991</v>
      </c>
      <c r="AG20" s="62">
        <f t="shared" ref="AG20:AH20" si="9">SUM(AG7:AG19)</f>
        <v>146.10000000000002</v>
      </c>
      <c r="AH20" s="62">
        <f t="shared" si="9"/>
        <v>207</v>
      </c>
    </row>
    <row r="21" spans="1:37" x14ac:dyDescent="0.2">
      <c r="A21" s="1"/>
      <c r="C21" s="1"/>
      <c r="D21" s="1"/>
      <c r="E21" s="1"/>
      <c r="H21" s="1"/>
      <c r="I21" s="1"/>
      <c r="J21" s="1"/>
      <c r="N21" s="1"/>
    </row>
    <row r="22" spans="1:37" x14ac:dyDescent="0.2">
      <c r="A22" s="1"/>
      <c r="C22" s="1"/>
      <c r="D22" s="1"/>
      <c r="E22" s="1"/>
      <c r="H22" s="1"/>
      <c r="I22" s="1"/>
      <c r="J22" s="1"/>
      <c r="N22" s="1"/>
    </row>
    <row r="23" spans="1:37" x14ac:dyDescent="0.2">
      <c r="A23" s="146"/>
      <c r="B23" s="3"/>
      <c r="C23" s="1"/>
      <c r="D23" s="1"/>
      <c r="E23" s="1"/>
      <c r="H23" s="1"/>
      <c r="I23" s="1"/>
      <c r="J23" s="1"/>
    </row>
    <row r="24" spans="1:37" x14ac:dyDescent="0.2">
      <c r="A24" s="390" t="s">
        <v>201</v>
      </c>
      <c r="B24" s="390"/>
      <c r="C24" s="337"/>
      <c r="D24" s="337"/>
      <c r="E24" s="337"/>
      <c r="F24" s="337"/>
      <c r="G24" s="337"/>
      <c r="H24" s="337"/>
      <c r="I24" s="337"/>
      <c r="J24" s="337"/>
      <c r="K24" s="337"/>
      <c r="L24" s="337"/>
      <c r="M24" s="337"/>
      <c r="N24" s="337"/>
      <c r="O24" s="337"/>
      <c r="P24" s="337"/>
      <c r="Q24" s="337"/>
      <c r="R24" s="337"/>
      <c r="S24" s="17"/>
      <c r="T24" s="17"/>
      <c r="U24" s="17"/>
      <c r="V24" s="17"/>
      <c r="W24" s="17"/>
      <c r="X24" s="17"/>
      <c r="Y24" s="337"/>
      <c r="Z24" s="337"/>
      <c r="AA24" s="337"/>
      <c r="AB24" s="337"/>
      <c r="AC24" s="337"/>
      <c r="AD24" s="337"/>
      <c r="AE24" s="337"/>
      <c r="AF24" s="337"/>
      <c r="AG24" s="337"/>
      <c r="AH24" s="337"/>
      <c r="AI24" s="3"/>
      <c r="AJ24" s="3"/>
      <c r="AK24" s="3"/>
    </row>
    <row r="25" spans="1:37" ht="13.9" customHeight="1" x14ac:dyDescent="0.2">
      <c r="A25" s="391" t="s">
        <v>249</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
      <c r="AJ25" s="3"/>
      <c r="AK25" s="3"/>
    </row>
    <row r="26" spans="1:37" ht="14.25" customHeight="1" x14ac:dyDescent="0.2">
      <c r="A26" s="391" t="s">
        <v>250</v>
      </c>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
      <c r="AJ26" s="3"/>
      <c r="AK26" s="3"/>
    </row>
    <row r="27" spans="1:37" ht="14.25" customHeight="1" x14ac:dyDescent="0.2">
      <c r="A27" s="391"/>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
      <c r="AJ27" s="3"/>
      <c r="AK27" s="3"/>
    </row>
    <row r="28" spans="1:37" ht="13.9" customHeight="1" x14ac:dyDescent="0.2">
      <c r="A28" s="391" t="s">
        <v>251</v>
      </c>
      <c r="B28" s="391"/>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
      <c r="AJ28" s="3"/>
      <c r="AK28" s="3"/>
    </row>
    <row r="29" spans="1:37" ht="13.9" customHeight="1" x14ac:dyDescent="0.2">
      <c r="A29" s="391"/>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
      <c r="AJ29" s="3"/>
      <c r="AK29" s="3"/>
    </row>
    <row r="30" spans="1:37" ht="13.9" customHeight="1" x14ac:dyDescent="0.2">
      <c r="A30" s="391"/>
      <c r="B30" s="391"/>
      <c r="C30" s="391"/>
      <c r="D30" s="391"/>
      <c r="E30" s="391"/>
      <c r="F30" s="391"/>
      <c r="G30" s="391"/>
      <c r="H30" s="391"/>
      <c r="I30" s="391"/>
      <c r="J30" s="391"/>
      <c r="K30" s="391"/>
      <c r="L30" s="391"/>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
      <c r="AJ30" s="3"/>
      <c r="AK30" s="3"/>
    </row>
    <row r="31" spans="1:37" ht="13.9" customHeight="1" x14ac:dyDescent="0.2">
      <c r="A31" s="391" t="s">
        <v>252</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
      <c r="AJ31" s="3"/>
      <c r="AK31" s="3"/>
    </row>
    <row r="32" spans="1:37" x14ac:dyDescent="0.2">
      <c r="A32" s="391"/>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
      <c r="AJ32" s="3"/>
      <c r="AK32" s="3"/>
    </row>
    <row r="33" spans="1:37" ht="14.25" customHeight="1" x14ac:dyDescent="0.2">
      <c r="A33" s="391" t="s">
        <v>253</v>
      </c>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
      <c r="AJ33" s="3"/>
      <c r="AK33" s="3"/>
    </row>
    <row r="34" spans="1:37" x14ac:dyDescent="0.2">
      <c r="A34" s="391"/>
      <c r="B34" s="391"/>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c r="AH34" s="391"/>
      <c r="AI34" s="3"/>
      <c r="AJ34" s="3"/>
      <c r="AK34" s="3"/>
    </row>
    <row r="35" spans="1:37" x14ac:dyDescent="0.2">
      <c r="A35" s="391"/>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
      <c r="AJ35" s="3"/>
      <c r="AK35" s="3"/>
    </row>
    <row r="36" spans="1:37" x14ac:dyDescent="0.2">
      <c r="A36" s="391"/>
      <c r="B36" s="391"/>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c r="AH36" s="391"/>
      <c r="AI36" s="3"/>
      <c r="AJ36" s="3"/>
      <c r="AK36" s="3"/>
    </row>
    <row r="37" spans="1:37" ht="14.25" customHeight="1" x14ac:dyDescent="0.2">
      <c r="A37" s="391" t="s">
        <v>254</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
      <c r="AJ37" s="3"/>
      <c r="AK37" s="3"/>
    </row>
    <row r="38" spans="1:37" x14ac:dyDescent="0.2">
      <c r="A38" s="391"/>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
      <c r="AJ38" s="3"/>
      <c r="AK38" s="3"/>
    </row>
    <row r="39" spans="1:37" x14ac:dyDescent="0.2">
      <c r="A39" s="391"/>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
      <c r="AJ39" s="3"/>
      <c r="AK39" s="3"/>
    </row>
    <row r="40" spans="1:37"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row>
    <row r="41" spans="1:37" ht="13.9" customHeight="1" x14ac:dyDescent="0.2">
      <c r="A41" s="381" t="s">
        <v>96</v>
      </c>
      <c r="B41" s="381"/>
      <c r="C41" s="381"/>
      <c r="D41" s="381"/>
      <c r="E41" s="381"/>
      <c r="F41" s="381"/>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
      <c r="AJ41" s="3"/>
      <c r="AK41" s="3"/>
    </row>
    <row r="42" spans="1:37" x14ac:dyDescent="0.2">
      <c r="A42" s="381"/>
      <c r="B42" s="381"/>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
      <c r="AJ42" s="3"/>
      <c r="AK42" s="3"/>
    </row>
    <row r="43" spans="1:37"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row r="44" spans="1:37"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row>
    <row r="66" spans="1:37"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row>
    <row r="76" spans="1:37"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37"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row>
    <row r="81" spans="1:37"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row>
    <row r="85" spans="1:37"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1:37"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row>
    <row r="89" spans="1:37"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row>
    <row r="90" spans="1:37"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row>
    <row r="91" spans="1:37"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row>
    <row r="92" spans="1:37"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row>
    <row r="94" spans="1:37"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row>
    <row r="95" spans="1:37"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row>
    <row r="96" spans="1:37"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row>
    <row r="97" spans="1:37"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row>
    <row r="98" spans="1:37"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row>
    <row r="99" spans="1:37"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row>
    <row r="100" spans="1:37"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row>
    <row r="101" spans="1:37"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1:37"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row>
    <row r="103" spans="1:37"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row>
    <row r="104" spans="1:37"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row>
    <row r="105" spans="1:37"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row>
    <row r="106" spans="1:37"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row>
    <row r="107" spans="1:37"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row>
    <row r="108" spans="1:37"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row>
    <row r="109" spans="1:37"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row>
    <row r="110" spans="1:37"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row>
    <row r="111" spans="1:37"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row>
    <row r="112" spans="1:37"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row>
    <row r="113" spans="1:37"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row>
    <row r="114" spans="1:37"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row>
    <row r="115" spans="1:37"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row>
    <row r="116" spans="1:37"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row>
    <row r="117" spans="1:37"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row>
    <row r="118" spans="1:37"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row>
    <row r="119" spans="1:37"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row>
    <row r="120" spans="1:37"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row>
    <row r="121" spans="1:37"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row>
    <row r="122" spans="1:37"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row>
    <row r="123" spans="1:37"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row>
    <row r="124" spans="1:37"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row>
    <row r="125" spans="1:37"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row>
    <row r="126" spans="1:37"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row>
    <row r="127" spans="1:37"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row>
    <row r="128" spans="1:37"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row>
    <row r="129" spans="1:37"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row>
    <row r="130" spans="1:37"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row>
    <row r="131" spans="1:37"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row>
    <row r="132" spans="1:37"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row>
    <row r="133" spans="1:37"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row>
    <row r="134" spans="1:37"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row>
    <row r="135" spans="1:37"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row>
    <row r="136" spans="1:37"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row>
    <row r="137" spans="1:37"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row>
    <row r="138" spans="1:37"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row>
    <row r="139" spans="1:37"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row>
    <row r="140" spans="1:37"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row>
    <row r="141" spans="1:37"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row>
    <row r="142" spans="1:37"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row>
    <row r="143" spans="1:37"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row>
    <row r="144" spans="1:37"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row>
    <row r="145" spans="1:37"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row>
    <row r="146" spans="1:37"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row>
    <row r="147" spans="1:37"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row>
    <row r="148" spans="1:37"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row>
    <row r="149" spans="1:37"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row>
    <row r="150" spans="1:37"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row>
    <row r="151" spans="1:37"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row>
    <row r="152" spans="1:37"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row>
    <row r="153" spans="1:37"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row>
    <row r="154" spans="1:37"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row>
    <row r="155" spans="1:37"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row>
    <row r="156" spans="1:37"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row>
    <row r="157" spans="1:37"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row>
    <row r="158" spans="1:37"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row>
    <row r="159" spans="1:37"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row>
    <row r="160" spans="1:37"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row>
    <row r="161" spans="1:37"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row>
    <row r="162" spans="1:37"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row>
    <row r="163" spans="1:37"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row>
    <row r="164" spans="1:37"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row>
    <row r="165" spans="1:37"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row>
    <row r="166" spans="1:37"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row>
    <row r="167" spans="1:37"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row>
    <row r="168" spans="1:37"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row>
    <row r="169" spans="1:37"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row>
    <row r="170" spans="1:37"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row>
    <row r="171" spans="1:37"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row>
    <row r="172" spans="1:37"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row>
    <row r="173" spans="1:37"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row>
    <row r="174" spans="1:37"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row>
    <row r="175" spans="1:37"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row>
    <row r="176" spans="1:37"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row>
    <row r="177" spans="1:37"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row>
    <row r="178" spans="1:37"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row>
    <row r="179" spans="1:37"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row>
    <row r="180" spans="1:37"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row>
    <row r="181" spans="1:37"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row>
    <row r="182" spans="1:37"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row>
    <row r="183" spans="1:37"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row>
    <row r="184" spans="1:37"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row>
    <row r="185" spans="1:37"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row>
    <row r="186" spans="1:37"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row>
    <row r="187" spans="1:37"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row>
    <row r="188" spans="1:37"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row>
    <row r="189" spans="1:37"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row>
    <row r="190" spans="1:37"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row>
    <row r="191" spans="1:37"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row>
    <row r="192" spans="1:37"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row>
    <row r="193" spans="1:37"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row>
    <row r="194" spans="1:37"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row>
    <row r="195" spans="1:37"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row>
    <row r="196" spans="1:37"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row>
    <row r="197" spans="1:37"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row>
    <row r="198" spans="1:37"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row>
    <row r="199" spans="1:37"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row>
    <row r="200" spans="1:37"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row>
    <row r="201" spans="1:37"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row>
    <row r="202" spans="1:37"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row>
    <row r="203" spans="1:37"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row>
    <row r="204" spans="1:37"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row>
    <row r="205" spans="1:37"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row>
    <row r="206" spans="1:37"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row>
    <row r="207" spans="1:37"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row>
    <row r="208" spans="1:37"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row>
    <row r="209" spans="1:37"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row>
    <row r="210" spans="1:37"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row>
    <row r="211" spans="1:37"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row>
    <row r="212" spans="1:37"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row>
    <row r="213" spans="1:37"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row>
    <row r="214" spans="1:37"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row>
    <row r="215" spans="1:37"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row>
    <row r="216" spans="1:37"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row>
    <row r="217" spans="1:37"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row>
    <row r="218" spans="1:37"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row>
    <row r="219" spans="1:37"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row>
    <row r="220" spans="1:37"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row>
    <row r="221" spans="1:37"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row>
    <row r="222" spans="1:37"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row>
    <row r="223" spans="1:37"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row>
    <row r="224" spans="1:37"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row>
    <row r="225" spans="1:37"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row>
    <row r="226" spans="1:37"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row>
    <row r="227" spans="1:37"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row>
    <row r="228" spans="1:37"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row>
    <row r="229" spans="1:37"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row>
    <row r="230" spans="1:37"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row>
    <row r="231" spans="1:37"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row>
    <row r="232" spans="1:37"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row>
    <row r="233" spans="1:37"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row>
    <row r="234" spans="1:37"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row>
    <row r="235" spans="1:37"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row>
    <row r="236" spans="1:37"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row>
    <row r="237" spans="1:37"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row>
    <row r="238" spans="1:37"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row>
    <row r="239" spans="1:37"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row>
    <row r="240" spans="1:37"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row>
    <row r="241" spans="1:37"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row>
    <row r="242" spans="1:37"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row>
    <row r="243" spans="1:37"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row>
    <row r="244" spans="1:37"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row>
    <row r="245" spans="1:37"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row>
    <row r="246" spans="1:37"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row>
    <row r="247" spans="1:37"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row>
    <row r="248" spans="1:37"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row>
    <row r="249" spans="1:37"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row>
    <row r="250" spans="1:37"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row>
    <row r="251" spans="1:37"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row>
    <row r="252" spans="1:37"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row>
    <row r="253" spans="1:37"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row>
    <row r="254" spans="1:37"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row>
    <row r="255" spans="1:37"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row>
    <row r="256" spans="1:37"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row>
    <row r="257" spans="1:37"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row>
    <row r="258" spans="1:37"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row>
    <row r="259" spans="1:37"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row>
    <row r="260" spans="1:37"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row>
    <row r="261" spans="1:37"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row>
    <row r="262" spans="1:37"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row>
    <row r="263" spans="1:37"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row>
    <row r="264" spans="1:37"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row>
    <row r="265" spans="1:37"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row>
    <row r="266" spans="1:37"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row>
    <row r="267" spans="1:37"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row>
    <row r="268" spans="1:37"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row>
    <row r="269" spans="1:37"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row>
    <row r="270" spans="1:37"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row>
    <row r="271" spans="1:37"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row>
    <row r="272" spans="1:37"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row>
    <row r="273" spans="1:37"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row>
    <row r="274" spans="1:37"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row>
    <row r="275" spans="1:37"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row>
    <row r="276" spans="1:37"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row>
    <row r="277" spans="1:37"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row>
    <row r="278" spans="1:37"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row>
    <row r="279" spans="1:37"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row>
    <row r="280" spans="1:37"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row>
    <row r="281" spans="1:37"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row>
    <row r="282" spans="1:37"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row>
    <row r="283" spans="1:37"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row>
    <row r="284" spans="1:37"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row>
    <row r="285" spans="1:37"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37"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37"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row>
    <row r="288" spans="1:37"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row>
    <row r="289" spans="1:37"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row>
    <row r="290" spans="1:37"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row>
    <row r="291" spans="1:37"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row>
    <row r="292" spans="1:37"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row>
    <row r="293" spans="1:37"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row>
    <row r="294" spans="1:37"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row>
    <row r="295" spans="1:37"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row>
    <row r="296" spans="1:37"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row>
    <row r="297" spans="1:37"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row>
    <row r="298" spans="1:37"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row>
    <row r="299" spans="1:37"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row>
    <row r="300" spans="1:37"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row>
    <row r="301" spans="1:37"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row>
    <row r="302" spans="1:37"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row>
    <row r="303" spans="1:37"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row>
    <row r="304" spans="1:37"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row>
    <row r="305" spans="1:37"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row>
    <row r="306" spans="1:37"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row>
    <row r="307" spans="1:37"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row>
    <row r="308" spans="1:37"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row>
    <row r="309" spans="1:37"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row>
    <row r="310" spans="1:37"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row>
    <row r="311" spans="1:37"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row>
    <row r="312" spans="1:37"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row>
    <row r="313" spans="1:37"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row>
    <row r="314" spans="1:37"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row>
    <row r="315" spans="1:37"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row>
    <row r="316" spans="1:37"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row>
    <row r="317" spans="1:37"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row>
    <row r="318" spans="1:37"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row>
    <row r="319" spans="1:37"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row>
    <row r="320" spans="1:37"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row>
    <row r="321" spans="1:37"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row>
    <row r="322" spans="1:37"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row>
    <row r="323" spans="1:37"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row>
    <row r="324" spans="1:37"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row>
    <row r="325" spans="1:37"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row>
    <row r="326" spans="1:37"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row>
    <row r="327" spans="1:37"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row>
    <row r="328" spans="1:37"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row>
    <row r="329" spans="1:37"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row>
    <row r="330" spans="1:37"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row>
    <row r="331" spans="1:37"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row>
    <row r="332" spans="1:37"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row>
    <row r="333" spans="1:37"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row>
    <row r="334" spans="1:37"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row>
    <row r="335" spans="1:37"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row>
    <row r="336" spans="1:37"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row>
    <row r="337" spans="1:37"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row>
    <row r="338" spans="1:37"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row>
    <row r="339" spans="1:37"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row>
    <row r="340" spans="1:37"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row>
    <row r="341" spans="1:37"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row>
    <row r="342" spans="1:37"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row>
    <row r="343" spans="1:37"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row>
    <row r="344" spans="1:37"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row>
    <row r="345" spans="1:37"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row>
    <row r="346" spans="1:37"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row>
    <row r="347" spans="1:37"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row>
    <row r="348" spans="1:37"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row>
    <row r="349" spans="1:37"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row>
    <row r="350" spans="1:37"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row>
    <row r="351" spans="1:37"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row>
    <row r="352" spans="1:37"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row>
    <row r="353" spans="1:37"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row>
    <row r="354" spans="1:37"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row>
    <row r="355" spans="1:37"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row>
    <row r="356" spans="1:37"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row>
    <row r="357" spans="1:37"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row>
    <row r="358" spans="1:37"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row>
    <row r="359" spans="1:37"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row>
    <row r="360" spans="1:37"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row>
    <row r="361" spans="1:37"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row>
    <row r="362" spans="1:37"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row>
    <row r="363" spans="1:37"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row>
    <row r="364" spans="1:37"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row>
    <row r="365" spans="1:37"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row>
    <row r="366" spans="1:37"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row>
    <row r="367" spans="1:37"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row>
    <row r="368" spans="1:37"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row>
    <row r="369" spans="1:37"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row>
    <row r="370" spans="1:37"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row>
    <row r="371" spans="1:37"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row>
    <row r="372" spans="1:37"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row>
    <row r="373" spans="1:37"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row>
    <row r="374" spans="1:37"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row>
    <row r="375" spans="1:37"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row>
    <row r="376" spans="1:37"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row>
    <row r="377" spans="1:37"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row>
    <row r="378" spans="1:37"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row>
    <row r="379" spans="1:37"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row>
    <row r="380" spans="1:37"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row>
    <row r="381" spans="1:37"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row>
    <row r="382" spans="1:37"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row>
    <row r="383" spans="1:37"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row>
    <row r="384" spans="1:37"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row>
    <row r="385" spans="1:37"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row>
    <row r="386" spans="1:37"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row>
    <row r="387" spans="1:37"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row>
    <row r="388" spans="1:37"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row>
    <row r="389" spans="1:37"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row>
    <row r="390" spans="1:37"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row>
    <row r="391" spans="1:37"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row>
    <row r="392" spans="1:37"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row>
    <row r="393" spans="1:37"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row>
    <row r="394" spans="1:37"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row>
    <row r="395" spans="1:37"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row>
    <row r="396" spans="1:37"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row>
    <row r="397" spans="1:37"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row>
    <row r="398" spans="1:37"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row>
    <row r="399" spans="1:37"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row>
    <row r="400" spans="1:37"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row>
    <row r="401" spans="1:37"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row>
    <row r="402" spans="1:37"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row>
    <row r="403" spans="1:37"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row>
    <row r="404" spans="1:37"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row>
    <row r="405" spans="1:37"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row>
    <row r="406" spans="1:37"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row>
    <row r="407" spans="1:37"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row>
    <row r="408" spans="1:37"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row>
    <row r="409" spans="1:37"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row>
    <row r="410" spans="1:37"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row>
    <row r="411" spans="1:37"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row>
    <row r="412" spans="1:37"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row>
    <row r="413" spans="1:37"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row>
    <row r="414" spans="1:37"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row>
    <row r="415" spans="1:37"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row>
    <row r="416" spans="1:37"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row>
    <row r="417" spans="1:37"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row>
    <row r="418" spans="1:37"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row>
    <row r="419" spans="1:37"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row>
    <row r="420" spans="1:37"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row>
    <row r="421" spans="1:37"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row>
    <row r="422" spans="1:37"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row>
    <row r="423" spans="1:37"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row>
    <row r="424" spans="1:37"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row>
    <row r="425" spans="1:37"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row>
    <row r="426" spans="1:37"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row>
    <row r="427" spans="1:37"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row>
    <row r="428" spans="1:37"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row>
    <row r="429" spans="1:37"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row>
    <row r="430" spans="1:37"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row>
    <row r="431" spans="1:37"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row>
    <row r="432" spans="1:37"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row>
    <row r="433" spans="1:37"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row>
    <row r="434" spans="1:37"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row>
    <row r="435" spans="1:37"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row>
    <row r="436" spans="1:37"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row>
    <row r="437" spans="1:37"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row>
    <row r="438" spans="1:37"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row>
    <row r="439" spans="1:37"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row>
    <row r="440" spans="1:37"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row>
    <row r="441" spans="1:37"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row>
    <row r="442" spans="1:37"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row>
    <row r="443" spans="1:37"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row>
    <row r="444" spans="1:37"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row>
    <row r="445" spans="1:37"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row>
    <row r="446" spans="1:37"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row>
    <row r="447" spans="1:37"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row>
    <row r="448" spans="1:37"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row>
    <row r="449" spans="1:37"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row>
    <row r="450" spans="1:37"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row>
    <row r="451" spans="1:37"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row>
    <row r="452" spans="1:37"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row>
    <row r="453" spans="1:37"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row>
    <row r="454" spans="1:37"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row>
    <row r="455" spans="1:37"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row>
    <row r="456" spans="1:37"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row>
    <row r="457" spans="1:37"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row>
    <row r="458" spans="1:37"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row>
    <row r="459" spans="1:37"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row>
    <row r="460" spans="1:37"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row>
    <row r="461" spans="1:37"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row>
    <row r="462" spans="1:37"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row>
    <row r="463" spans="1:37"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row>
    <row r="464" spans="1:37"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row>
    <row r="465" spans="1:37"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row>
    <row r="466" spans="1:37"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row>
    <row r="467" spans="1:37"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row>
    <row r="468" spans="1:37"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row>
    <row r="469" spans="1:37"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row>
    <row r="470" spans="1:37"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row>
    <row r="471" spans="1:37"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row>
    <row r="472" spans="1:37"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row>
    <row r="473" spans="1:37"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row>
    <row r="474" spans="1:37"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row>
    <row r="475" spans="1:37"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row>
    <row r="476" spans="1:37"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row>
    <row r="477" spans="1:37"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row>
    <row r="478" spans="1:37"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row>
    <row r="479" spans="1:37"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row>
    <row r="480" spans="1:37"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row>
    <row r="481" spans="1:37"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row>
    <row r="482" spans="1:37"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row>
    <row r="483" spans="1:37"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row>
    <row r="484" spans="1:37"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row>
    <row r="485" spans="1:37"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row>
    <row r="486" spans="1:37"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row>
    <row r="487" spans="1:37"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row>
    <row r="488" spans="1:37"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row>
    <row r="489" spans="1:37"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row>
    <row r="490" spans="1:37"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row>
    <row r="491" spans="1:37"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row>
    <row r="492" spans="1:37"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row>
    <row r="493" spans="1:37"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row>
    <row r="494" spans="1:37"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row>
    <row r="495" spans="1:37"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row>
    <row r="496" spans="1:37"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row>
    <row r="497" spans="1:37"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row>
    <row r="498" spans="1:37"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row>
    <row r="499" spans="1:37"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row>
    <row r="500" spans="1:37"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row>
    <row r="501" spans="1:37"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row>
    <row r="502" spans="1:37"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row>
    <row r="503" spans="1:37"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row>
    <row r="504" spans="1:37"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row>
    <row r="505" spans="1:37"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row>
    <row r="506" spans="1:37"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row>
    <row r="507" spans="1:37"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row>
    <row r="508" spans="1:37"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row>
    <row r="509" spans="1:37"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row>
    <row r="510" spans="1:37"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row>
    <row r="511" spans="1:37"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row>
    <row r="512" spans="1:37"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row>
    <row r="513" spans="1:37"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row>
    <row r="514" spans="1:37"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row>
    <row r="515" spans="1:37"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row>
    <row r="516" spans="1:37"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row>
    <row r="517" spans="1:37"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row>
    <row r="518" spans="1:37"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row>
    <row r="519" spans="1:37"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row>
    <row r="520" spans="1:37"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row>
    <row r="521" spans="1:37"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row>
    <row r="522" spans="1:37"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row>
    <row r="523" spans="1:37"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row>
    <row r="524" spans="1:37"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row>
    <row r="525" spans="1:37"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row>
    <row r="526" spans="1:37"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row>
    <row r="527" spans="1:37"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row>
    <row r="528" spans="1:37"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row>
    <row r="529" spans="1:37"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row>
    <row r="530" spans="1:37"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row>
    <row r="531" spans="1:37"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row>
    <row r="532" spans="1:37"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row>
    <row r="533" spans="1:37"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row>
    <row r="534" spans="1:37"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row>
    <row r="535" spans="1:37"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row>
    <row r="536" spans="1:37"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row>
    <row r="537" spans="1:37"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row>
    <row r="538" spans="1:37"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row>
    <row r="539" spans="1:37"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row>
    <row r="540" spans="1:37"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row>
    <row r="541" spans="1:37"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row>
    <row r="542" spans="1:37"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row>
    <row r="543" spans="1:37"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row>
    <row r="544" spans="1:37"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row>
    <row r="545" spans="1:37"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row>
    <row r="546" spans="1:37"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row>
    <row r="547" spans="1:37"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row>
    <row r="548" spans="1:37"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row>
    <row r="549" spans="1:37"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row>
    <row r="550" spans="1:37"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row>
    <row r="551" spans="1:37"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row>
    <row r="552" spans="1:37"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row>
    <row r="553" spans="1:37"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row>
    <row r="554" spans="1:37"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row>
    <row r="555" spans="1:37"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row>
    <row r="556" spans="1:37"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row>
    <row r="557" spans="1:37"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row>
    <row r="558" spans="1:37"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row>
    <row r="559" spans="1:37"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row>
    <row r="560" spans="1:37"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row>
    <row r="561" spans="1:37"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row>
    <row r="562" spans="1:37"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row>
    <row r="563" spans="1:37"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row>
    <row r="564" spans="1:37"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row>
    <row r="565" spans="1:37"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row>
    <row r="566" spans="1:37"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row>
    <row r="567" spans="1:37"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row>
    <row r="568" spans="1:37"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row>
    <row r="569" spans="1:37"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row>
    <row r="570" spans="1:37"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row>
    <row r="571" spans="1:37"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row>
    <row r="572" spans="1:37"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row>
    <row r="573" spans="1:37"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row>
    <row r="574" spans="1:37"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row>
    <row r="575" spans="1:37"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row>
    <row r="576" spans="1:37"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row>
    <row r="577" spans="1:37"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row>
    <row r="578" spans="1:37"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row>
    <row r="579" spans="1:37"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row>
    <row r="580" spans="1:37"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row>
    <row r="581" spans="1:37"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row>
    <row r="582" spans="1:37"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row>
    <row r="583" spans="1:37"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row>
    <row r="584" spans="1:37"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row>
    <row r="585" spans="1:37"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row>
    <row r="586" spans="1:37"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row>
    <row r="587" spans="1:37"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row>
    <row r="588" spans="1:37"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row>
    <row r="589" spans="1:37"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row>
    <row r="590" spans="1:37"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row>
    <row r="591" spans="1:37"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row>
    <row r="592" spans="1:37"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row>
    <row r="593" spans="1:37"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row>
    <row r="594" spans="1:37"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row>
    <row r="595" spans="1:37"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row>
    <row r="596" spans="1:37"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row>
    <row r="597" spans="1:37"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row>
    <row r="598" spans="1:37"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row>
    <row r="599" spans="1:37"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row>
    <row r="600" spans="1:37"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row>
    <row r="601" spans="1:37"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row>
    <row r="602" spans="1:37"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row>
    <row r="603" spans="1:37"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row>
    <row r="604" spans="1:37"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row>
    <row r="605" spans="1:37"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row>
    <row r="606" spans="1:37"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row>
    <row r="607" spans="1:37"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row>
    <row r="608" spans="1:37"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row>
    <row r="609" spans="1:37"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row>
    <row r="610" spans="1:37"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row>
    <row r="611" spans="1:37"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row>
    <row r="612" spans="1:37"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row>
    <row r="613" spans="1:37"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row>
    <row r="614" spans="1:37"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row>
    <row r="615" spans="1:37"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row>
    <row r="616" spans="1:37"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row>
    <row r="617" spans="1:37"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row>
    <row r="618" spans="1:37"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row>
    <row r="619" spans="1:37"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row>
    <row r="620" spans="1:37"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row>
    <row r="621" spans="1:37"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row>
    <row r="622" spans="1:37"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row>
    <row r="623" spans="1:37"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row>
    <row r="624" spans="1:37"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row>
    <row r="625" spans="1:37"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row>
    <row r="626" spans="1:37"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row>
    <row r="627" spans="1:37"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row>
    <row r="628" spans="1:37"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row>
    <row r="629" spans="1:37"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row>
    <row r="630" spans="1:37"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row>
    <row r="631" spans="1:37"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row>
    <row r="632" spans="1:37"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row>
    <row r="633" spans="1:37"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row>
    <row r="634" spans="1:37"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row>
    <row r="635" spans="1:37"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row>
    <row r="636" spans="1:37"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row>
    <row r="637" spans="1:37"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row>
    <row r="638" spans="1:37"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row>
    <row r="639" spans="1:37"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row>
    <row r="640" spans="1:37"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row>
    <row r="641" spans="1:37"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row>
    <row r="642" spans="1:37"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row>
    <row r="643" spans="1:37"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row>
    <row r="644" spans="1:37"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row>
    <row r="645" spans="1:37"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row>
    <row r="646" spans="1:37"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row>
    <row r="647" spans="1:37"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row>
    <row r="648" spans="1:37"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row>
    <row r="649" spans="1:37"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row>
    <row r="650" spans="1:37"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row>
    <row r="651" spans="1:37"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row>
    <row r="652" spans="1:37"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row>
    <row r="653" spans="1:37"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row>
    <row r="654" spans="1:37"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row>
    <row r="655" spans="1:37"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row>
    <row r="656" spans="1:37"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row>
    <row r="657" spans="1:37"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row>
    <row r="658" spans="1:37"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row>
    <row r="659" spans="1:37"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row>
    <row r="660" spans="1:37"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row>
    <row r="661" spans="1:37"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row>
    <row r="662" spans="1:37"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row>
    <row r="663" spans="1:37"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row>
    <row r="664" spans="1:37"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row>
    <row r="665" spans="1:37"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row>
    <row r="666" spans="1:37"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row>
    <row r="667" spans="1:37"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row>
    <row r="668" spans="1:37"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row>
    <row r="669" spans="1:37"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row>
    <row r="670" spans="1:37"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row>
    <row r="671" spans="1:37"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row>
    <row r="672" spans="1:37"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row>
    <row r="673" spans="1:37"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row>
    <row r="674" spans="1:37"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row>
    <row r="675" spans="1:37"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row>
    <row r="676" spans="1:37"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row>
    <row r="677" spans="1:37"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row>
    <row r="678" spans="1:37"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row>
    <row r="679" spans="1:37"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row>
    <row r="680" spans="1:37"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row>
    <row r="681" spans="1:37"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row>
    <row r="682" spans="1:37"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row>
    <row r="683" spans="1:37"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row>
    <row r="684" spans="1:37"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row>
    <row r="685" spans="1:37"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row>
    <row r="686" spans="1:37"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row>
    <row r="687" spans="1:37"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row>
    <row r="688" spans="1:37"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row>
    <row r="689" spans="1:37"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row>
    <row r="690" spans="1:37"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row>
    <row r="691" spans="1:37"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row>
    <row r="692" spans="1:37"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row>
    <row r="693" spans="1:37"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row>
    <row r="694" spans="1:37"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row>
    <row r="695" spans="1:37"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row>
    <row r="696" spans="1:37"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row>
    <row r="697" spans="1:37"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row>
    <row r="698" spans="1:37"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row>
    <row r="699" spans="1:37"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row>
    <row r="700" spans="1:37"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row>
    <row r="701" spans="1:37"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row>
    <row r="702" spans="1:37"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row>
    <row r="703" spans="1:37"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row>
    <row r="704" spans="1:37"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row>
    <row r="705" spans="1:37"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row>
    <row r="706" spans="1:37"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row>
    <row r="707" spans="1:37"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row>
    <row r="708" spans="1:37"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row>
    <row r="709" spans="1:37"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row>
    <row r="710" spans="1:37"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row>
    <row r="711" spans="1:37"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row>
    <row r="712" spans="1:37"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row>
    <row r="713" spans="1:37"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row>
    <row r="714" spans="1:37"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row>
    <row r="715" spans="1:37"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row>
    <row r="716" spans="1:37"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row>
    <row r="717" spans="1:37"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row>
    <row r="718" spans="1:37"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row>
    <row r="719" spans="1:37"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row>
    <row r="720" spans="1:37"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row>
    <row r="721" spans="1:37"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row>
    <row r="722" spans="1:37"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row>
    <row r="723" spans="1:37"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row>
    <row r="724" spans="1:37"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row>
    <row r="725" spans="1:37"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row>
    <row r="726" spans="1:37"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row>
    <row r="727" spans="1:37"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row>
    <row r="728" spans="1:37"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row>
    <row r="729" spans="1:37"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row>
    <row r="730" spans="1:37"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row>
    <row r="731" spans="1:37"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row>
    <row r="732" spans="1:37"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row>
    <row r="733" spans="1:37"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row>
    <row r="734" spans="1:37"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row>
    <row r="735" spans="1:37"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row>
    <row r="736" spans="1:37"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row>
    <row r="737" spans="1:37"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row>
    <row r="738" spans="1:37"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row>
    <row r="739" spans="1:37"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row>
    <row r="740" spans="1:37"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row>
    <row r="741" spans="1:37"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row>
    <row r="742" spans="1:37"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row>
    <row r="743" spans="1:37"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row>
    <row r="744" spans="1:37"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row>
    <row r="745" spans="1:37"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row>
    <row r="746" spans="1:37"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row>
    <row r="747" spans="1:37"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row>
    <row r="748" spans="1:37"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row>
    <row r="749" spans="1:37"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row>
    <row r="750" spans="1:37"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row>
    <row r="751" spans="1:37"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row>
    <row r="752" spans="1:37"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row>
    <row r="753" spans="1:37"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row>
    <row r="754" spans="1:37"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row>
    <row r="755" spans="1:37"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row>
    <row r="756" spans="1:37"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row>
    <row r="757" spans="1:37"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row>
    <row r="758" spans="1:37"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row>
    <row r="759" spans="1:37"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row>
    <row r="760" spans="1:37"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row>
    <row r="761" spans="1:37"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row>
    <row r="762" spans="1:37"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row>
    <row r="763" spans="1:37"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row>
    <row r="764" spans="1:37"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row>
    <row r="765" spans="1:37"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row>
    <row r="766" spans="1:37"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row>
    <row r="767" spans="1:37"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row>
    <row r="768" spans="1:37"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row>
    <row r="769" spans="1:37"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row>
    <row r="770" spans="1:37"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row>
    <row r="771" spans="1:37"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row>
    <row r="772" spans="1:37"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row>
    <row r="773" spans="1:37"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row>
    <row r="774" spans="1:37"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row>
    <row r="775" spans="1:37"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row>
    <row r="776" spans="1:37"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row>
    <row r="777" spans="1:37"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row>
    <row r="778" spans="1:37"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row>
    <row r="779" spans="1:37"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row>
    <row r="780" spans="1:37"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row>
    <row r="781" spans="1:37"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row>
    <row r="782" spans="1:37"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row>
    <row r="783" spans="1:37"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row>
    <row r="784" spans="1:37"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row>
    <row r="785" spans="1:37"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row>
    <row r="786" spans="1:37"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row>
    <row r="787" spans="1:37"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row>
    <row r="788" spans="1:37"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row>
    <row r="789" spans="1:37"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row>
    <row r="790" spans="1:37"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row>
    <row r="791" spans="1:37"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row>
    <row r="792" spans="1:37"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row>
    <row r="793" spans="1:37"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row>
    <row r="794" spans="1:37"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row>
    <row r="795" spans="1:37"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row>
    <row r="796" spans="1:37"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row>
    <row r="797" spans="1:37"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row>
    <row r="798" spans="1:37"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row>
    <row r="799" spans="1:37"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row>
    <row r="800" spans="1:37"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row>
    <row r="801" spans="1:37"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row>
    <row r="802" spans="1:37"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row>
    <row r="803" spans="1:37"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row>
    <row r="804" spans="1:37"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row>
    <row r="805" spans="1:37"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row>
    <row r="806" spans="1:37"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row>
    <row r="807" spans="1:37"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row>
    <row r="808" spans="1:37"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row>
    <row r="809" spans="1:37"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row>
    <row r="810" spans="1:37"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row>
    <row r="811" spans="1:37"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row>
    <row r="812" spans="1:37"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row>
    <row r="813" spans="1:37"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row>
    <row r="814" spans="1:37"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row>
    <row r="815" spans="1:37"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row>
    <row r="816" spans="1:37"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row>
    <row r="817" spans="1:37"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row>
    <row r="818" spans="1:37"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row>
    <row r="819" spans="1:37"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row>
    <row r="820" spans="1:37"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row>
    <row r="821" spans="1:37"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row>
    <row r="822" spans="1:37"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row>
    <row r="823" spans="1:37"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row>
    <row r="824" spans="1:37"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row>
    <row r="825" spans="1:37"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row>
    <row r="826" spans="1:37"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row>
    <row r="827" spans="1:37"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row>
    <row r="828" spans="1:37"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row>
    <row r="829" spans="1:37"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row>
    <row r="830" spans="1:37"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row>
    <row r="831" spans="1:37"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row>
    <row r="832" spans="1:37"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row>
    <row r="833" spans="1:37"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row>
    <row r="834" spans="1:37"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row>
    <row r="835" spans="1:37"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row>
    <row r="836" spans="1:37"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row>
    <row r="837" spans="1:37"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row>
    <row r="838" spans="1:37"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row>
    <row r="839" spans="1:37"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row>
    <row r="840" spans="1:37"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row>
    <row r="841" spans="1:37"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row>
    <row r="842" spans="1:37"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row>
    <row r="843" spans="1:37"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row>
    <row r="844" spans="1:37"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row>
    <row r="845" spans="1:37"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row>
    <row r="846" spans="1:37"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row>
    <row r="847" spans="1:37"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row>
    <row r="848" spans="1:37"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row>
    <row r="849" spans="1:37"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row>
    <row r="850" spans="1:37"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row>
    <row r="851" spans="1:37"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row>
    <row r="852" spans="1:37"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row>
    <row r="853" spans="1:37"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row>
    <row r="854" spans="1:37"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row>
    <row r="855" spans="1:37"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row>
    <row r="856" spans="1:37"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row>
    <row r="857" spans="1:37"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row>
    <row r="858" spans="1:37"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row>
    <row r="859" spans="1:37"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row>
    <row r="860" spans="1:37"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row>
    <row r="861" spans="1:37"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row>
    <row r="862" spans="1:37"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row>
    <row r="863" spans="1:37"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row>
    <row r="864" spans="1:37"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row>
    <row r="865" spans="1:37"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row>
    <row r="866" spans="1:37"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row>
    <row r="867" spans="1:37"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row>
    <row r="868" spans="1:37"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row>
    <row r="869" spans="1:37"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row>
    <row r="870" spans="1:37"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row>
    <row r="871" spans="1:37"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row>
    <row r="872" spans="1:37"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row>
    <row r="873" spans="1:37"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row>
    <row r="874" spans="1:37"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row>
    <row r="875" spans="1:37"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row>
    <row r="876" spans="1:37"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row>
    <row r="877" spans="1:37"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row>
    <row r="878" spans="1:37"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row>
    <row r="879" spans="1:37"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row>
    <row r="880" spans="1:37"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row>
    <row r="881" spans="1:37"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row>
    <row r="882" spans="1:37"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row>
    <row r="883" spans="1:37"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row>
    <row r="884" spans="1:37"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row>
    <row r="885" spans="1:37"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row>
    <row r="886" spans="1:37"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row>
    <row r="887" spans="1:37"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row>
    <row r="888" spans="1:37"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row>
    <row r="889" spans="1:37"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row>
    <row r="890" spans="1:37"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row>
    <row r="891" spans="1:37"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row>
    <row r="892" spans="1:37"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row>
    <row r="893" spans="1:37"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row>
    <row r="894" spans="1:37"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row>
    <row r="895" spans="1:37"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row>
    <row r="896" spans="1:37"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row>
    <row r="897" spans="1:37"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row>
    <row r="898" spans="1:37"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row>
    <row r="899" spans="1:37"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row>
    <row r="900" spans="1:37"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row>
    <row r="901" spans="1:37"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row>
    <row r="902" spans="1:37"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row>
    <row r="903" spans="1:37"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row>
    <row r="904" spans="1:37"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row>
    <row r="905" spans="1:37"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row>
    <row r="906" spans="1:37"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row>
    <row r="907" spans="1:37"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row>
    <row r="908" spans="1:37"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row>
    <row r="909" spans="1:37"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row>
    <row r="910" spans="1:37"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row>
    <row r="911" spans="1:37"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row>
    <row r="912" spans="1:37"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row>
    <row r="913" spans="1:37"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row>
    <row r="914" spans="1:37"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row>
    <row r="915" spans="1:37"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row>
    <row r="916" spans="1:37"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row>
    <row r="917" spans="1:37"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row>
    <row r="918" spans="1:37"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row>
    <row r="919" spans="1:37"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row>
    <row r="920" spans="1:37"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row>
    <row r="921" spans="1:37"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row>
    <row r="922" spans="1:37"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row>
    <row r="923" spans="1:37"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row>
    <row r="924" spans="1:37"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row>
    <row r="925" spans="1:37"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row>
    <row r="926" spans="1:37"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row>
    <row r="927" spans="1:37"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row>
    <row r="928" spans="1:37"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row>
    <row r="929" spans="1:37"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row>
    <row r="930" spans="1:37"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row>
    <row r="931" spans="1:37"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row>
    <row r="932" spans="1:37"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row>
    <row r="933" spans="1:37"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row>
  </sheetData>
  <mergeCells count="8">
    <mergeCell ref="A24:B24"/>
    <mergeCell ref="A25:AH25"/>
    <mergeCell ref="A26:AH27"/>
    <mergeCell ref="A28:AH30"/>
    <mergeCell ref="A31:AH32"/>
    <mergeCell ref="A33:AH36"/>
    <mergeCell ref="A37:AH39"/>
    <mergeCell ref="A41:AH42"/>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G38"/>
  <sheetViews>
    <sheetView showGridLines="0" zoomScale="90" zoomScaleNormal="90" workbookViewId="0">
      <pane xSplit="1" ySplit="5" topLeftCell="B6" activePane="bottomRight" state="frozen"/>
      <selection pane="topRight" activeCell="A37" sqref="A37:AH39"/>
      <selection pane="bottomLeft" activeCell="A37" sqref="A37:AH39"/>
      <selection pane="bottomRight"/>
    </sheetView>
  </sheetViews>
  <sheetFormatPr defaultColWidth="8.7109375" defaultRowHeight="14.25" outlineLevelRow="1" outlineLevelCol="1" x14ac:dyDescent="0.2"/>
  <cols>
    <col min="1" max="1" width="57.7109375" style="1" customWidth="1"/>
    <col min="2" max="3" width="22.5703125" style="1" hidden="1" customWidth="1" outlineLevel="1"/>
    <col min="4" max="4" width="22.5703125" style="1" hidden="1" customWidth="1" outlineLevel="1" collapsed="1"/>
    <col min="5" max="7" width="22.5703125" style="1" hidden="1" customWidth="1" outlineLevel="1"/>
    <col min="8" max="10" width="22.5703125" style="1" hidden="1" customWidth="1" outlineLevel="1" collapsed="1"/>
    <col min="11" max="12" width="22.5703125" style="1" hidden="1" customWidth="1" outlineLevel="1"/>
    <col min="13" max="13" width="22.5703125" style="1" hidden="1" customWidth="1" outlineLevel="1" collapsed="1"/>
    <col min="14" max="24" width="22.5703125" style="1" hidden="1" customWidth="1" outlineLevel="1"/>
    <col min="25" max="25" width="22.5703125" style="1" customWidth="1" collapsed="1"/>
    <col min="26" max="26" width="22.5703125" style="1" customWidth="1"/>
    <col min="27" max="31" width="22.5703125" style="1" hidden="1" customWidth="1" outlineLevel="1"/>
    <col min="32" max="32" width="22.5703125" style="1" customWidth="1" collapsed="1"/>
    <col min="33" max="33" width="22.5703125" style="1" customWidth="1"/>
    <col min="34" max="16384" width="8.7109375" style="1"/>
  </cols>
  <sheetData>
    <row r="1" spans="1:33" ht="15" x14ac:dyDescent="0.25">
      <c r="A1" s="11" t="s">
        <v>255</v>
      </c>
    </row>
    <row r="2" spans="1:33" x14ac:dyDescent="0.2">
      <c r="A2" s="1" t="s">
        <v>26</v>
      </c>
      <c r="N2" s="114"/>
    </row>
    <row r="3" spans="1:33" ht="30" x14ac:dyDescent="0.25">
      <c r="B3" s="135" t="s">
        <v>71</v>
      </c>
      <c r="C3" s="72" t="s">
        <v>71</v>
      </c>
      <c r="D3" s="72" t="s">
        <v>71</v>
      </c>
      <c r="E3" s="72" t="s">
        <v>71</v>
      </c>
      <c r="F3" s="72" t="s">
        <v>70</v>
      </c>
      <c r="G3" s="72" t="s">
        <v>71</v>
      </c>
      <c r="H3" s="72" t="s">
        <v>71</v>
      </c>
      <c r="I3" s="72" t="s">
        <v>71</v>
      </c>
      <c r="J3" s="72" t="s">
        <v>71</v>
      </c>
      <c r="K3" s="72" t="s">
        <v>70</v>
      </c>
      <c r="L3" s="72" t="s">
        <v>71</v>
      </c>
      <c r="M3" s="72" t="s">
        <v>71</v>
      </c>
      <c r="N3" s="72" t="s">
        <v>71</v>
      </c>
      <c r="O3" s="72" t="s">
        <v>71</v>
      </c>
      <c r="P3" s="72" t="s">
        <v>70</v>
      </c>
      <c r="Q3" s="72" t="s">
        <v>71</v>
      </c>
      <c r="R3" s="72" t="s">
        <v>71</v>
      </c>
      <c r="S3" s="72" t="s">
        <v>72</v>
      </c>
      <c r="T3" s="72" t="s">
        <v>71</v>
      </c>
      <c r="U3" s="72" t="s">
        <v>73</v>
      </c>
      <c r="V3" s="72" t="s">
        <v>71</v>
      </c>
      <c r="W3" s="72" t="s">
        <v>70</v>
      </c>
      <c r="X3" s="72" t="s">
        <v>71</v>
      </c>
      <c r="Y3" s="257" t="s">
        <v>71</v>
      </c>
      <c r="Z3" s="257" t="s">
        <v>72</v>
      </c>
      <c r="AA3" s="72" t="s">
        <v>71</v>
      </c>
      <c r="AB3" s="72" t="s">
        <v>73</v>
      </c>
      <c r="AC3" s="72" t="s">
        <v>71</v>
      </c>
      <c r="AD3" s="72" t="s">
        <v>70</v>
      </c>
      <c r="AE3" s="72" t="s">
        <v>71</v>
      </c>
      <c r="AF3" s="257" t="s">
        <v>71</v>
      </c>
      <c r="AG3" s="257" t="s">
        <v>72</v>
      </c>
    </row>
    <row r="4" spans="1:33" ht="15" x14ac:dyDescent="0.25">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73">
        <v>44286</v>
      </c>
      <c r="R4" s="73">
        <v>44377</v>
      </c>
      <c r="S4" s="73">
        <v>44377</v>
      </c>
      <c r="T4" s="73">
        <v>44469</v>
      </c>
      <c r="U4" s="73">
        <v>44469</v>
      </c>
      <c r="V4" s="73">
        <v>44561</v>
      </c>
      <c r="W4" s="73">
        <v>44561</v>
      </c>
      <c r="X4" s="73">
        <v>44651</v>
      </c>
      <c r="Y4" s="309">
        <v>44742</v>
      </c>
      <c r="Z4" s="309">
        <v>44742</v>
      </c>
      <c r="AA4" s="73">
        <v>44834</v>
      </c>
      <c r="AB4" s="73">
        <v>44834</v>
      </c>
      <c r="AC4" s="73">
        <v>44926</v>
      </c>
      <c r="AD4" s="73">
        <v>44926</v>
      </c>
      <c r="AE4" s="73">
        <v>45016</v>
      </c>
      <c r="AF4" s="309">
        <v>45107</v>
      </c>
      <c r="AG4" s="309">
        <v>45107</v>
      </c>
    </row>
    <row r="5" spans="1:33" ht="8.1" customHeight="1" x14ac:dyDescent="0.25">
      <c r="A5" s="151"/>
      <c r="B5" s="102"/>
      <c r="C5" s="102"/>
      <c r="D5" s="56"/>
      <c r="E5" s="56"/>
      <c r="F5" s="56"/>
      <c r="G5" s="56"/>
      <c r="H5" s="102"/>
      <c r="I5" s="56"/>
      <c r="J5" s="56"/>
      <c r="K5" s="56"/>
      <c r="L5" s="56"/>
      <c r="M5" s="56"/>
      <c r="N5" s="56"/>
      <c r="O5" s="228"/>
      <c r="P5" s="228"/>
      <c r="Q5" s="56"/>
      <c r="R5" s="56"/>
      <c r="S5" s="56"/>
      <c r="T5" s="56"/>
      <c r="U5" s="56"/>
      <c r="V5" s="56"/>
      <c r="W5" s="56"/>
      <c r="X5" s="56"/>
      <c r="Y5" s="56"/>
      <c r="Z5" s="56"/>
      <c r="AA5" s="56"/>
      <c r="AB5" s="56"/>
      <c r="AC5" s="56"/>
      <c r="AD5" s="56"/>
      <c r="AE5" s="56"/>
      <c r="AF5" s="56"/>
      <c r="AG5" s="56"/>
    </row>
    <row r="6" spans="1:33" ht="16.149999999999999" customHeight="1" x14ac:dyDescent="0.2">
      <c r="A6" s="310" t="s">
        <v>256</v>
      </c>
      <c r="B6" s="199">
        <v>787.60000000000014</v>
      </c>
      <c r="C6" s="199">
        <v>868.6</v>
      </c>
      <c r="D6" s="192">
        <v>921.69999999999993</v>
      </c>
      <c r="E6" s="192">
        <v>1014.4</v>
      </c>
      <c r="F6" s="192">
        <v>3592.4</v>
      </c>
      <c r="G6" s="192">
        <v>866.8</v>
      </c>
      <c r="H6" s="199">
        <v>958.6</v>
      </c>
      <c r="I6" s="192">
        <v>957.10000000000014</v>
      </c>
      <c r="J6" s="192">
        <v>1089.8</v>
      </c>
      <c r="K6" s="192">
        <v>3872.3</v>
      </c>
      <c r="L6" s="192">
        <v>861.2</v>
      </c>
      <c r="M6" s="192">
        <v>733.4</v>
      </c>
      <c r="N6" s="192">
        <v>838.3</v>
      </c>
      <c r="O6" s="192">
        <v>990.4</v>
      </c>
      <c r="P6" s="192">
        <v>3423.3</v>
      </c>
      <c r="Q6" s="192">
        <v>854.2</v>
      </c>
      <c r="R6" s="192">
        <v>1002.3</v>
      </c>
      <c r="S6" s="192">
        <v>1856.5</v>
      </c>
      <c r="T6" s="192">
        <v>1069.4999999999998</v>
      </c>
      <c r="U6" s="192">
        <v>2926</v>
      </c>
      <c r="V6" s="192">
        <v>1355.8</v>
      </c>
      <c r="W6" s="192">
        <v>4281.8</v>
      </c>
      <c r="X6" s="192">
        <v>1086.7</v>
      </c>
      <c r="Y6" s="192">
        <v>1219.7</v>
      </c>
      <c r="Z6" s="192">
        <v>2306.4</v>
      </c>
      <c r="AA6" s="192">
        <v>1164.5999999999999</v>
      </c>
      <c r="AB6" s="192">
        <v>3471</v>
      </c>
      <c r="AC6" s="192">
        <v>1179.4000000000001</v>
      </c>
      <c r="AD6" s="192">
        <v>4650.3</v>
      </c>
      <c r="AE6" s="192">
        <v>1029.4000000000001</v>
      </c>
      <c r="AF6" s="192">
        <v>1067</v>
      </c>
      <c r="AG6" s="192">
        <v>2093.1999999999998</v>
      </c>
    </row>
    <row r="7" spans="1:33" ht="16.149999999999999" customHeight="1" x14ac:dyDescent="0.2">
      <c r="A7" s="310" t="s">
        <v>257</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391.5</v>
      </c>
      <c r="T7" s="91">
        <v>204.7</v>
      </c>
      <c r="U7" s="91">
        <v>596.20000000000005</v>
      </c>
      <c r="V7" s="91">
        <v>268.5</v>
      </c>
      <c r="W7" s="91">
        <v>864.7</v>
      </c>
      <c r="X7" s="91">
        <v>200.5</v>
      </c>
      <c r="Y7" s="91">
        <v>213.9</v>
      </c>
      <c r="Z7" s="91">
        <v>414.4</v>
      </c>
      <c r="AA7" s="91">
        <v>186.7</v>
      </c>
      <c r="AB7" s="91">
        <v>601.1</v>
      </c>
      <c r="AC7" s="91">
        <v>226.4</v>
      </c>
      <c r="AD7" s="91">
        <v>827.6</v>
      </c>
      <c r="AE7" s="91">
        <v>186.1</v>
      </c>
      <c r="AF7" s="91">
        <v>191.4</v>
      </c>
      <c r="AG7" s="91">
        <v>377</v>
      </c>
    </row>
    <row r="8" spans="1:33" ht="16.149999999999999" customHeight="1" x14ac:dyDescent="0.2">
      <c r="A8" s="310" t="s">
        <v>258</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413.5</v>
      </c>
      <c r="T8" s="91">
        <v>217.00000000000003</v>
      </c>
      <c r="U8" s="91">
        <v>630.5</v>
      </c>
      <c r="V8" s="91">
        <v>261.3</v>
      </c>
      <c r="W8" s="91">
        <v>891.8</v>
      </c>
      <c r="X8" s="91">
        <v>222.8</v>
      </c>
      <c r="Y8" s="91">
        <v>239</v>
      </c>
      <c r="Z8" s="91">
        <v>461.8</v>
      </c>
      <c r="AA8" s="91">
        <v>245</v>
      </c>
      <c r="AB8" s="91">
        <v>706.8</v>
      </c>
      <c r="AC8" s="91">
        <v>255.5</v>
      </c>
      <c r="AD8" s="91">
        <v>962.5</v>
      </c>
      <c r="AE8" s="91">
        <v>247</v>
      </c>
      <c r="AF8" s="91">
        <v>240.7</v>
      </c>
      <c r="AG8" s="91">
        <v>486.9</v>
      </c>
    </row>
    <row r="9" spans="1:33" ht="16.149999999999999" customHeight="1" x14ac:dyDescent="0.2">
      <c r="A9" s="310" t="s">
        <v>197</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1204.8</v>
      </c>
      <c r="T9" s="91">
        <v>628.70000000000005</v>
      </c>
      <c r="U9" s="91">
        <v>1833.5</v>
      </c>
      <c r="V9" s="91">
        <v>664.1</v>
      </c>
      <c r="W9" s="91">
        <v>2497.6</v>
      </c>
      <c r="X9" s="91">
        <v>626.20000000000005</v>
      </c>
      <c r="Y9" s="91">
        <v>696.2</v>
      </c>
      <c r="Z9" s="91">
        <v>1322.4</v>
      </c>
      <c r="AA9" s="91">
        <v>738.2</v>
      </c>
      <c r="AB9" s="91">
        <v>2060.6</v>
      </c>
      <c r="AC9" s="91">
        <v>797</v>
      </c>
      <c r="AD9" s="91">
        <v>2857.6</v>
      </c>
      <c r="AE9" s="91">
        <v>745.3</v>
      </c>
      <c r="AF9" s="91">
        <v>773.1</v>
      </c>
      <c r="AG9" s="91">
        <v>1518.4</v>
      </c>
    </row>
    <row r="10" spans="1:33" ht="16.149999999999999" customHeight="1" x14ac:dyDescent="0.2">
      <c r="A10" s="3" t="s">
        <v>259</v>
      </c>
      <c r="B10" s="200">
        <f>SUM(B6:B9)</f>
        <v>1694.3000000000002</v>
      </c>
      <c r="C10" s="201">
        <f t="shared" ref="C10:L10" si="0">SUM(C6:C9)</f>
        <v>1806.9</v>
      </c>
      <c r="D10" s="201">
        <f t="shared" si="0"/>
        <v>1897.1</v>
      </c>
      <c r="E10" s="201">
        <f t="shared" si="0"/>
        <v>2167.9</v>
      </c>
      <c r="F10" s="201">
        <f t="shared" si="0"/>
        <v>7566.3</v>
      </c>
      <c r="G10" s="201">
        <f t="shared" si="0"/>
        <v>1815.9999999999998</v>
      </c>
      <c r="H10" s="201">
        <f t="shared" si="0"/>
        <v>1949.9</v>
      </c>
      <c r="I10" s="201">
        <f t="shared" si="0"/>
        <v>1951.4</v>
      </c>
      <c r="J10" s="201">
        <f t="shared" si="0"/>
        <v>2315.4</v>
      </c>
      <c r="K10" s="201">
        <f t="shared" si="0"/>
        <v>8032.7000000000007</v>
      </c>
      <c r="L10" s="201">
        <f t="shared" si="0"/>
        <v>1828.5</v>
      </c>
      <c r="M10" s="200">
        <f t="shared" ref="M10" si="1">SUM(M6:M9)</f>
        <v>1629.8000000000002</v>
      </c>
      <c r="N10" s="200">
        <f t="shared" ref="N10" si="2">SUM(N6:N9)</f>
        <v>1819.1000000000001</v>
      </c>
      <c r="O10" s="200">
        <f>SUM(O6:O9)</f>
        <v>2079.8000000000002</v>
      </c>
      <c r="P10" s="200">
        <f t="shared" ref="P10:Z10" si="3">SUM(P6:P9)</f>
        <v>7357.2000000000007</v>
      </c>
      <c r="Q10" s="200">
        <f t="shared" si="3"/>
        <v>1828.8</v>
      </c>
      <c r="R10" s="200">
        <f t="shared" si="3"/>
        <v>2037.5</v>
      </c>
      <c r="S10" s="200">
        <f t="shared" si="3"/>
        <v>3866.3</v>
      </c>
      <c r="T10" s="200">
        <f t="shared" si="3"/>
        <v>2119.8999999999996</v>
      </c>
      <c r="U10" s="200">
        <f t="shared" si="3"/>
        <v>5986.2</v>
      </c>
      <c r="V10" s="200">
        <f t="shared" si="3"/>
        <v>2549.6999999999998</v>
      </c>
      <c r="W10" s="200">
        <f t="shared" si="3"/>
        <v>8535.9</v>
      </c>
      <c r="X10" s="200">
        <f t="shared" ref="X10" si="4">SUM(X6:X9)</f>
        <v>2136.1999999999998</v>
      </c>
      <c r="Y10" s="200">
        <f t="shared" si="3"/>
        <v>2368.8000000000002</v>
      </c>
      <c r="Z10" s="200">
        <f t="shared" si="3"/>
        <v>4505</v>
      </c>
      <c r="AA10" s="200">
        <f t="shared" ref="AA10:AB10" si="5">SUM(AA6:AA9)</f>
        <v>2334.5</v>
      </c>
      <c r="AB10" s="200">
        <f t="shared" si="5"/>
        <v>6839.5</v>
      </c>
      <c r="AC10" s="200">
        <f t="shared" ref="AC10:AG10" si="6">SUM(AC6:AC9)</f>
        <v>2458.3000000000002</v>
      </c>
      <c r="AD10" s="200">
        <f t="shared" si="6"/>
        <v>9298</v>
      </c>
      <c r="AE10" s="200">
        <f t="shared" si="6"/>
        <v>2207.8000000000002</v>
      </c>
      <c r="AF10" s="200">
        <f t="shared" si="6"/>
        <v>2272.2000000000003</v>
      </c>
      <c r="AG10" s="200">
        <f t="shared" si="6"/>
        <v>4475.5</v>
      </c>
    </row>
    <row r="11" spans="1:33" ht="16.149999999999999" customHeight="1" x14ac:dyDescent="0.2">
      <c r="A11" s="310" t="s">
        <v>79</v>
      </c>
      <c r="B11" s="193">
        <v>69.8</v>
      </c>
      <c r="C11" s="193">
        <v>71.599999999999994</v>
      </c>
      <c r="D11" s="193">
        <v>71.599999999999994</v>
      </c>
      <c r="E11" s="193">
        <v>77</v>
      </c>
      <c r="F11" s="193">
        <v>290</v>
      </c>
      <c r="G11" s="193">
        <v>73.5</v>
      </c>
      <c r="H11" s="193">
        <v>74.3</v>
      </c>
      <c r="I11" s="193">
        <v>75</v>
      </c>
      <c r="J11" s="193">
        <v>73.900000000000006</v>
      </c>
      <c r="K11" s="193">
        <v>296.7</v>
      </c>
      <c r="L11" s="193">
        <v>72</v>
      </c>
      <c r="M11" s="103">
        <v>74.599999999999994</v>
      </c>
      <c r="N11" s="103">
        <v>64.900000000000006</v>
      </c>
      <c r="O11" s="103">
        <v>52.1</v>
      </c>
      <c r="P11" s="103">
        <v>263.60000000000002</v>
      </c>
      <c r="Q11" s="232">
        <v>43.1</v>
      </c>
      <c r="R11" s="103">
        <v>42.5</v>
      </c>
      <c r="S11" s="103">
        <v>85.6</v>
      </c>
      <c r="T11" s="103">
        <v>42.7</v>
      </c>
      <c r="U11" s="103">
        <v>128.30000000000001</v>
      </c>
      <c r="V11" s="103">
        <v>43.8</v>
      </c>
      <c r="W11" s="103">
        <v>172.1</v>
      </c>
      <c r="X11" s="232">
        <v>40.6</v>
      </c>
      <c r="Y11" s="232">
        <v>39.700000000000003</v>
      </c>
      <c r="Z11" s="232">
        <v>80.3</v>
      </c>
      <c r="AA11" s="232">
        <v>33.9</v>
      </c>
      <c r="AB11" s="232">
        <v>114.2</v>
      </c>
      <c r="AC11" s="232">
        <v>32.700000000000003</v>
      </c>
      <c r="AD11" s="232">
        <v>146.9</v>
      </c>
      <c r="AE11" s="232">
        <v>36.9</v>
      </c>
      <c r="AF11" s="232">
        <v>35.700000000000003</v>
      </c>
      <c r="AG11" s="232">
        <v>72.599999999999994</v>
      </c>
    </row>
    <row r="12" spans="1:33" ht="16.149999999999999" customHeight="1" x14ac:dyDescent="0.2">
      <c r="A12" s="310" t="s">
        <v>260</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21.8</v>
      </c>
      <c r="T12" s="91">
        <v>4.8</v>
      </c>
      <c r="U12" s="91">
        <v>26.6</v>
      </c>
      <c r="V12" s="91">
        <v>5.8</v>
      </c>
      <c r="W12" s="91">
        <v>32.4</v>
      </c>
      <c r="X12" s="91">
        <v>3.6</v>
      </c>
      <c r="Y12" s="91">
        <v>4.3</v>
      </c>
      <c r="Z12" s="91">
        <v>7.9</v>
      </c>
      <c r="AA12" s="91">
        <v>3.3</v>
      </c>
      <c r="AB12" s="91">
        <v>11.1</v>
      </c>
      <c r="AC12" s="91">
        <v>2.8</v>
      </c>
      <c r="AD12" s="91">
        <v>14</v>
      </c>
      <c r="AE12" s="91">
        <v>2.4</v>
      </c>
      <c r="AF12" s="91">
        <v>2</v>
      </c>
      <c r="AG12" s="91">
        <v>4.4000000000000004</v>
      </c>
    </row>
    <row r="13" spans="1:33" ht="16.149999999999999" customHeight="1" x14ac:dyDescent="0.2">
      <c r="A13" s="310" t="s">
        <v>243</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3.1</v>
      </c>
      <c r="T13" s="91">
        <v>1.0000000000000002</v>
      </c>
      <c r="U13" s="91">
        <v>4.0999999999999996</v>
      </c>
      <c r="V13" s="91">
        <v>1.3</v>
      </c>
      <c r="W13" s="91">
        <v>5.4</v>
      </c>
      <c r="X13" s="91">
        <v>0.7</v>
      </c>
      <c r="Y13" s="91">
        <v>1</v>
      </c>
      <c r="Z13" s="91">
        <v>1.7</v>
      </c>
      <c r="AA13" s="91">
        <v>0.8</v>
      </c>
      <c r="AB13" s="91">
        <v>2.5</v>
      </c>
      <c r="AC13" s="91">
        <v>0.6</v>
      </c>
      <c r="AD13" s="91">
        <v>3.1</v>
      </c>
      <c r="AE13" s="91">
        <v>0</v>
      </c>
      <c r="AF13" s="91">
        <v>0</v>
      </c>
      <c r="AG13" s="91">
        <v>0</v>
      </c>
    </row>
    <row r="14" spans="1:33" ht="16.149999999999999" hidden="1" customHeight="1" outlineLevel="1" x14ac:dyDescent="0.2">
      <c r="A14" s="310" t="s">
        <v>244</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v>0</v>
      </c>
      <c r="T14" s="91">
        <v>0</v>
      </c>
      <c r="U14" s="91">
        <v>0</v>
      </c>
      <c r="V14" s="91">
        <v>0</v>
      </c>
      <c r="W14" s="91">
        <v>0</v>
      </c>
      <c r="X14" s="91">
        <v>0</v>
      </c>
      <c r="Y14" s="91">
        <v>0</v>
      </c>
      <c r="Z14" s="91">
        <v>0</v>
      </c>
      <c r="AA14" s="91">
        <v>0</v>
      </c>
      <c r="AB14" s="91">
        <v>0</v>
      </c>
      <c r="AC14" s="91">
        <v>0</v>
      </c>
      <c r="AD14" s="91">
        <v>0</v>
      </c>
      <c r="AE14" s="91">
        <v>0</v>
      </c>
      <c r="AF14" s="91">
        <v>0</v>
      </c>
      <c r="AG14" s="91">
        <v>0</v>
      </c>
    </row>
    <row r="15" spans="1:33" ht="16.149999999999999" customHeight="1" collapsed="1" x14ac:dyDescent="0.2">
      <c r="A15" s="310" t="s">
        <v>261</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73.2</v>
      </c>
      <c r="T15" s="91">
        <v>33</v>
      </c>
      <c r="U15" s="91">
        <v>106.2</v>
      </c>
      <c r="V15" s="91">
        <v>33.4</v>
      </c>
      <c r="W15" s="91">
        <v>139.6</v>
      </c>
      <c r="X15" s="91">
        <v>17.2</v>
      </c>
      <c r="Y15" s="91">
        <v>17.8</v>
      </c>
      <c r="Z15" s="91">
        <v>35</v>
      </c>
      <c r="AA15" s="91">
        <v>19.2</v>
      </c>
      <c r="AB15" s="91">
        <v>54.2</v>
      </c>
      <c r="AC15" s="91">
        <v>39.6</v>
      </c>
      <c r="AD15" s="91">
        <v>93.8</v>
      </c>
      <c r="AE15" s="91">
        <v>6.6</v>
      </c>
      <c r="AF15" s="91">
        <v>5.0999999999999996</v>
      </c>
      <c r="AG15" s="91">
        <v>11.7</v>
      </c>
    </row>
    <row r="16" spans="1:33" ht="16.149999999999999" customHeight="1" x14ac:dyDescent="0.2">
      <c r="A16" s="310" t="s">
        <v>262</v>
      </c>
      <c r="B16" s="103">
        <v>0</v>
      </c>
      <c r="C16" s="103">
        <v>0</v>
      </c>
      <c r="D16" s="103">
        <v>0</v>
      </c>
      <c r="E16" s="103">
        <v>0</v>
      </c>
      <c r="F16" s="103">
        <v>0</v>
      </c>
      <c r="G16" s="103">
        <v>0</v>
      </c>
      <c r="H16" s="103">
        <v>0</v>
      </c>
      <c r="I16" s="103">
        <v>0</v>
      </c>
      <c r="J16" s="103">
        <v>0</v>
      </c>
      <c r="K16" s="103">
        <v>0</v>
      </c>
      <c r="L16" s="103">
        <v>0</v>
      </c>
      <c r="M16" s="103">
        <v>0</v>
      </c>
      <c r="N16" s="103">
        <v>0</v>
      </c>
      <c r="O16" s="103">
        <v>0</v>
      </c>
      <c r="P16" s="103">
        <v>0</v>
      </c>
      <c r="Q16" s="103">
        <v>0</v>
      </c>
      <c r="R16" s="103">
        <v>0</v>
      </c>
      <c r="S16" s="103">
        <v>0</v>
      </c>
      <c r="T16" s="103">
        <v>0</v>
      </c>
      <c r="U16" s="103">
        <v>0</v>
      </c>
      <c r="V16" s="103">
        <v>0</v>
      </c>
      <c r="W16" s="103">
        <v>0</v>
      </c>
      <c r="X16" s="103">
        <v>0</v>
      </c>
      <c r="Y16" s="103">
        <v>0</v>
      </c>
      <c r="Z16" s="103">
        <v>0</v>
      </c>
      <c r="AA16" s="103">
        <v>0</v>
      </c>
      <c r="AB16" s="103">
        <v>0</v>
      </c>
      <c r="AC16" s="103">
        <v>0</v>
      </c>
      <c r="AD16" s="103">
        <v>0</v>
      </c>
      <c r="AE16" s="91">
        <v>15</v>
      </c>
      <c r="AF16" s="91">
        <v>12.2</v>
      </c>
      <c r="AG16" s="91">
        <v>27.2</v>
      </c>
    </row>
    <row r="17" spans="1:33" ht="16.149999999999999" customHeight="1" x14ac:dyDescent="0.2">
      <c r="A17" s="362" t="s">
        <v>263</v>
      </c>
      <c r="B17" s="103">
        <v>0</v>
      </c>
      <c r="C17" s="103">
        <v>0</v>
      </c>
      <c r="D17" s="103">
        <v>0</v>
      </c>
      <c r="E17" s="103">
        <v>0</v>
      </c>
      <c r="F17" s="103">
        <v>0</v>
      </c>
      <c r="G17" s="103">
        <v>0</v>
      </c>
      <c r="H17" s="103">
        <v>0</v>
      </c>
      <c r="I17" s="103">
        <v>0</v>
      </c>
      <c r="J17" s="103">
        <v>0</v>
      </c>
      <c r="K17" s="103">
        <v>0</v>
      </c>
      <c r="L17" s="103">
        <v>0</v>
      </c>
      <c r="M17" s="103">
        <v>0</v>
      </c>
      <c r="N17" s="103">
        <v>0</v>
      </c>
      <c r="O17" s="103">
        <v>0</v>
      </c>
      <c r="P17" s="103">
        <v>0</v>
      </c>
      <c r="Q17" s="103">
        <v>0</v>
      </c>
      <c r="R17" s="103">
        <v>0</v>
      </c>
      <c r="S17" s="103">
        <v>0</v>
      </c>
      <c r="T17" s="103">
        <v>0</v>
      </c>
      <c r="U17" s="103">
        <v>0</v>
      </c>
      <c r="V17" s="103">
        <v>0</v>
      </c>
      <c r="W17" s="103">
        <v>0</v>
      </c>
      <c r="X17" s="103">
        <v>0</v>
      </c>
      <c r="Y17" s="91">
        <v>0</v>
      </c>
      <c r="Z17" s="91">
        <v>0</v>
      </c>
      <c r="AA17" s="91">
        <v>0</v>
      </c>
      <c r="AB17" s="91">
        <v>0</v>
      </c>
      <c r="AC17" s="91">
        <v>0</v>
      </c>
      <c r="AD17" s="91">
        <v>0</v>
      </c>
      <c r="AE17" s="91">
        <v>0</v>
      </c>
      <c r="AF17" s="91">
        <v>2.2999999999999998</v>
      </c>
      <c r="AG17" s="91">
        <v>2.2999999999999998</v>
      </c>
    </row>
    <row r="18" spans="1:33" ht="16.149999999999999" customHeight="1" x14ac:dyDescent="0.2">
      <c r="A18" s="362" t="s">
        <v>264</v>
      </c>
      <c r="B18" s="103">
        <v>2.1</v>
      </c>
      <c r="C18" s="103">
        <v>2.5</v>
      </c>
      <c r="D18" s="91">
        <v>3.0000000000000004</v>
      </c>
      <c r="E18" s="91">
        <v>2.5</v>
      </c>
      <c r="F18" s="91">
        <v>10</v>
      </c>
      <c r="G18" s="91">
        <v>2.2999999999999998</v>
      </c>
      <c r="H18" s="103">
        <v>5.4</v>
      </c>
      <c r="I18" s="91">
        <v>6.1000000000000005</v>
      </c>
      <c r="J18" s="91">
        <v>8</v>
      </c>
      <c r="K18" s="91">
        <v>21.8</v>
      </c>
      <c r="L18" s="91">
        <v>3.9</v>
      </c>
      <c r="M18" s="91">
        <v>20</v>
      </c>
      <c r="N18" s="91">
        <v>3.6</v>
      </c>
      <c r="O18" s="91">
        <v>-11.3</v>
      </c>
      <c r="P18" s="91">
        <v>16.2</v>
      </c>
      <c r="Q18" s="91">
        <v>1.4</v>
      </c>
      <c r="R18" s="91">
        <v>3.4</v>
      </c>
      <c r="S18" s="91">
        <v>4.8</v>
      </c>
      <c r="T18" s="91">
        <v>1.2000000000000002</v>
      </c>
      <c r="U18" s="91">
        <v>6</v>
      </c>
      <c r="V18" s="91">
        <v>0.3</v>
      </c>
      <c r="W18" s="91">
        <v>6.3</v>
      </c>
      <c r="X18" s="91">
        <v>-2.6</v>
      </c>
      <c r="Y18" s="91">
        <v>4.4000000000000004</v>
      </c>
      <c r="Z18" s="91">
        <v>1.8</v>
      </c>
      <c r="AA18" s="91">
        <v>11.3</v>
      </c>
      <c r="AB18" s="91">
        <v>13.2</v>
      </c>
      <c r="AC18" s="91">
        <v>1.9</v>
      </c>
      <c r="AD18" s="91">
        <v>14.8</v>
      </c>
      <c r="AE18" s="91">
        <v>-1.1000000000000001</v>
      </c>
      <c r="AF18" s="91">
        <v>20.2</v>
      </c>
      <c r="AG18" s="91">
        <v>23.6</v>
      </c>
    </row>
    <row r="19" spans="1:33" ht="16.149999999999999" customHeight="1" thickBot="1" x14ac:dyDescent="0.3">
      <c r="A19" s="226" t="s">
        <v>81</v>
      </c>
      <c r="B19" s="227">
        <f>SUM(B10:B18)</f>
        <v>1849.6000000000001</v>
      </c>
      <c r="C19" s="227">
        <f t="shared" ref="C19:L19" si="7">SUM(C10:C18)</f>
        <v>1943.6000000000001</v>
      </c>
      <c r="D19" s="227">
        <f t="shared" si="7"/>
        <v>2055.3999999999996</v>
      </c>
      <c r="E19" s="227">
        <f t="shared" si="7"/>
        <v>2358.6999999999998</v>
      </c>
      <c r="F19" s="227">
        <f t="shared" si="7"/>
        <v>8207.2999999999993</v>
      </c>
      <c r="G19" s="227">
        <f t="shared" si="7"/>
        <v>1928.9999999999998</v>
      </c>
      <c r="H19" s="227">
        <f t="shared" si="7"/>
        <v>2068.5</v>
      </c>
      <c r="I19" s="227">
        <f t="shared" si="7"/>
        <v>2081.8000000000002</v>
      </c>
      <c r="J19" s="227">
        <f t="shared" si="7"/>
        <v>2484.4000000000005</v>
      </c>
      <c r="K19" s="227">
        <f t="shared" si="7"/>
        <v>8563.7000000000007</v>
      </c>
      <c r="L19" s="227">
        <f t="shared" si="7"/>
        <v>1980.9</v>
      </c>
      <c r="M19" s="227">
        <f t="shared" ref="M19" si="8">SUM(M10:M18)</f>
        <v>1806.4</v>
      </c>
      <c r="N19" s="227">
        <f t="shared" ref="N19" si="9">SUM(N10:N18)</f>
        <v>1931.9</v>
      </c>
      <c r="O19" s="227">
        <f t="shared" ref="O19:Z19" si="10">SUM(O10:O18)</f>
        <v>2177.6</v>
      </c>
      <c r="P19" s="227">
        <f t="shared" si="10"/>
        <v>7896.8000000000011</v>
      </c>
      <c r="Q19" s="227">
        <f t="shared" si="10"/>
        <v>1931</v>
      </c>
      <c r="R19" s="227">
        <f t="shared" si="10"/>
        <v>2123.8000000000002</v>
      </c>
      <c r="S19" s="227">
        <f t="shared" si="10"/>
        <v>4054.8</v>
      </c>
      <c r="T19" s="227">
        <f t="shared" si="10"/>
        <v>2202.5999999999995</v>
      </c>
      <c r="U19" s="227">
        <f t="shared" si="10"/>
        <v>6257.4000000000005</v>
      </c>
      <c r="V19" s="227">
        <f t="shared" si="10"/>
        <v>2634.3000000000006</v>
      </c>
      <c r="W19" s="227">
        <f t="shared" si="10"/>
        <v>8891.6999999999989</v>
      </c>
      <c r="X19" s="227">
        <f t="shared" ref="X19" si="11">SUM(X10:X18)</f>
        <v>2195.6999999999994</v>
      </c>
      <c r="Y19" s="227">
        <f t="shared" si="10"/>
        <v>2436.0000000000005</v>
      </c>
      <c r="Z19" s="227">
        <f t="shared" si="10"/>
        <v>4631.7</v>
      </c>
      <c r="AA19" s="227">
        <f t="shared" ref="AA19:AB19" si="12">SUM(AA10:AA18)</f>
        <v>2403.0000000000005</v>
      </c>
      <c r="AB19" s="227">
        <f t="shared" si="12"/>
        <v>7034.7</v>
      </c>
      <c r="AC19" s="227">
        <f t="shared" ref="AC19:AG19" si="13">SUM(AC10:AC18)</f>
        <v>2535.9</v>
      </c>
      <c r="AD19" s="227">
        <f t="shared" si="13"/>
        <v>9570.5999999999985</v>
      </c>
      <c r="AE19" s="227">
        <f t="shared" si="13"/>
        <v>2267.6000000000004</v>
      </c>
      <c r="AF19" s="227">
        <f t="shared" si="13"/>
        <v>2349.6999999999998</v>
      </c>
      <c r="AG19" s="227">
        <f t="shared" si="13"/>
        <v>4617.3</v>
      </c>
    </row>
    <row r="20" spans="1:33" ht="15" thickTop="1" x14ac:dyDescent="0.2">
      <c r="B20" s="86"/>
      <c r="C20" s="86"/>
      <c r="D20" s="86"/>
      <c r="E20" s="86"/>
      <c r="G20" s="86"/>
      <c r="H20" s="86"/>
      <c r="I20" s="86"/>
    </row>
    <row r="21" spans="1:33" x14ac:dyDescent="0.2">
      <c r="A21" s="342" t="s">
        <v>201</v>
      </c>
      <c r="B21" s="335"/>
      <c r="C21" s="335"/>
      <c r="D21" s="335"/>
      <c r="E21" s="335"/>
      <c r="F21" s="335"/>
      <c r="G21" s="335"/>
      <c r="H21" s="335"/>
      <c r="I21" s="335"/>
      <c r="J21" s="335"/>
      <c r="K21" s="335"/>
      <c r="L21" s="335"/>
      <c r="M21" s="335"/>
      <c r="N21" s="335"/>
      <c r="O21" s="335"/>
      <c r="P21" s="335"/>
      <c r="Q21" s="335"/>
      <c r="R21" s="336"/>
      <c r="S21" s="336"/>
      <c r="T21" s="336"/>
      <c r="U21" s="336"/>
      <c r="V21" s="336"/>
      <c r="W21" s="336"/>
      <c r="X21" s="335"/>
      <c r="Y21" s="335"/>
      <c r="Z21" s="335"/>
      <c r="AA21" s="335"/>
      <c r="AB21" s="335"/>
      <c r="AC21" s="335"/>
      <c r="AD21" s="335"/>
      <c r="AE21" s="335"/>
      <c r="AF21" s="335"/>
      <c r="AG21" s="335"/>
    </row>
    <row r="22" spans="1:33" ht="14.25" customHeight="1" x14ac:dyDescent="0.2">
      <c r="A22" s="391" t="s">
        <v>265</v>
      </c>
      <c r="B22" s="391"/>
      <c r="C22" s="391"/>
      <c r="D22" s="391"/>
      <c r="E22" s="391"/>
      <c r="F22" s="391"/>
      <c r="G22" s="391"/>
      <c r="H22" s="391"/>
      <c r="I22" s="391"/>
      <c r="J22" s="391"/>
      <c r="K22" s="391"/>
      <c r="L22" s="391"/>
      <c r="M22" s="391"/>
      <c r="N22" s="391"/>
      <c r="O22" s="391"/>
      <c r="P22" s="391"/>
      <c r="Q22" s="391"/>
      <c r="R22" s="391"/>
      <c r="S22" s="391"/>
      <c r="T22" s="391"/>
      <c r="U22" s="391"/>
      <c r="V22" s="391"/>
      <c r="W22" s="391"/>
      <c r="X22" s="391"/>
      <c r="Y22" s="391"/>
      <c r="Z22" s="391"/>
      <c r="AA22" s="391"/>
      <c r="AB22" s="391"/>
      <c r="AC22" s="391"/>
      <c r="AD22" s="391"/>
      <c r="AE22" s="391"/>
      <c r="AF22" s="391"/>
      <c r="AG22" s="391"/>
    </row>
    <row r="23" spans="1:33" x14ac:dyDescent="0.2">
      <c r="A23" s="391"/>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row>
    <row r="24" spans="1:33" ht="14.25" customHeight="1" x14ac:dyDescent="0.2">
      <c r="A24" s="391" t="s">
        <v>266</v>
      </c>
      <c r="B24" s="391"/>
      <c r="C24" s="391"/>
      <c r="D24" s="391"/>
      <c r="E24" s="391"/>
      <c r="F24" s="391"/>
      <c r="G24" s="391"/>
      <c r="H24" s="391"/>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row>
    <row r="25" spans="1:33" x14ac:dyDescent="0.2">
      <c r="A25" s="391"/>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3" x14ac:dyDescent="0.2">
      <c r="A26" s="391"/>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row>
    <row r="27" spans="1:33" ht="14.25" customHeight="1" x14ac:dyDescent="0.2">
      <c r="A27" s="391" t="s">
        <v>267</v>
      </c>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row>
    <row r="28" spans="1:33" x14ac:dyDescent="0.2">
      <c r="A28" s="391"/>
      <c r="B28" s="391"/>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row>
    <row r="29" spans="1:33" ht="14.25" customHeight="1" x14ac:dyDescent="0.2">
      <c r="A29" s="391" t="s">
        <v>268</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row>
    <row r="30" spans="1:33" x14ac:dyDescent="0.2">
      <c r="A30" s="391"/>
      <c r="B30" s="391"/>
      <c r="C30" s="391"/>
      <c r="D30" s="391"/>
      <c r="E30" s="391"/>
      <c r="F30" s="391"/>
      <c r="G30" s="391"/>
      <c r="H30" s="391"/>
      <c r="I30" s="391"/>
      <c r="J30" s="391"/>
      <c r="K30" s="391"/>
      <c r="L30" s="391"/>
      <c r="M30" s="391"/>
      <c r="N30" s="391"/>
      <c r="O30" s="391"/>
      <c r="P30" s="391"/>
      <c r="Q30" s="391"/>
      <c r="R30" s="391"/>
      <c r="S30" s="391"/>
      <c r="T30" s="391"/>
      <c r="U30" s="391"/>
      <c r="V30" s="391"/>
      <c r="W30" s="391"/>
      <c r="X30" s="391"/>
      <c r="Y30" s="391"/>
      <c r="Z30" s="391"/>
      <c r="AA30" s="391"/>
      <c r="AB30" s="391"/>
      <c r="AC30" s="391"/>
      <c r="AD30" s="391"/>
      <c r="AE30" s="391"/>
      <c r="AF30" s="391"/>
      <c r="AG30" s="391"/>
    </row>
    <row r="31" spans="1:33" x14ac:dyDescent="0.2">
      <c r="A31" s="391"/>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row>
    <row r="32" spans="1:33" x14ac:dyDescent="0.2">
      <c r="A32" s="391"/>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row>
    <row r="33" spans="1:33" ht="14.25" customHeight="1" x14ac:dyDescent="0.2">
      <c r="A33" s="391" t="s">
        <v>269</v>
      </c>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row>
    <row r="34" spans="1:33" x14ac:dyDescent="0.2">
      <c r="A34" s="391"/>
      <c r="B34" s="391"/>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3" x14ac:dyDescent="0.2">
      <c r="A35" s="391"/>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row>
    <row r="36" spans="1:33" x14ac:dyDescent="0.2">
      <c r="A36" s="338"/>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row>
    <row r="37" spans="1:33" ht="14.25" customHeight="1" x14ac:dyDescent="0.2">
      <c r="A37" s="392" t="s">
        <v>96</v>
      </c>
      <c r="B37" s="392"/>
      <c r="C37" s="392"/>
      <c r="D37" s="392"/>
      <c r="E37" s="392"/>
      <c r="F37" s="392"/>
      <c r="G37" s="392"/>
      <c r="H37" s="392"/>
      <c r="I37" s="392"/>
      <c r="J37" s="392"/>
      <c r="K37" s="392"/>
      <c r="L37" s="392"/>
      <c r="M37" s="392"/>
      <c r="N37" s="392"/>
      <c r="O37" s="392"/>
      <c r="P37" s="392"/>
      <c r="Q37" s="392"/>
      <c r="R37" s="392"/>
      <c r="S37" s="392"/>
      <c r="T37" s="392"/>
      <c r="U37" s="392"/>
      <c r="V37" s="392"/>
      <c r="W37" s="392"/>
      <c r="X37" s="392"/>
      <c r="Y37" s="392"/>
      <c r="Z37" s="392"/>
      <c r="AA37" s="392"/>
      <c r="AB37" s="392"/>
      <c r="AC37" s="392"/>
      <c r="AD37" s="392"/>
      <c r="AE37" s="392"/>
      <c r="AF37" s="392"/>
      <c r="AG37" s="392"/>
    </row>
    <row r="38" spans="1:33" x14ac:dyDescent="0.2">
      <c r="A38" s="392"/>
      <c r="B38" s="392"/>
      <c r="C38" s="392"/>
      <c r="D38" s="392"/>
      <c r="E38" s="392"/>
      <c r="F38" s="392"/>
      <c r="G38" s="392"/>
      <c r="H38" s="392"/>
      <c r="I38" s="392"/>
      <c r="J38" s="392"/>
      <c r="K38" s="392"/>
      <c r="L38" s="392"/>
      <c r="M38" s="392"/>
      <c r="N38" s="392"/>
      <c r="O38" s="392"/>
      <c r="P38" s="392"/>
      <c r="Q38" s="392"/>
      <c r="R38" s="392"/>
      <c r="S38" s="392"/>
      <c r="T38" s="392"/>
      <c r="U38" s="392"/>
      <c r="V38" s="392"/>
      <c r="W38" s="392"/>
      <c r="X38" s="392"/>
      <c r="Y38" s="392"/>
      <c r="Z38" s="392"/>
      <c r="AA38" s="392"/>
      <c r="AB38" s="392"/>
      <c r="AC38" s="392"/>
      <c r="AD38" s="392"/>
      <c r="AE38" s="392"/>
      <c r="AF38" s="392"/>
      <c r="AG38" s="392"/>
    </row>
  </sheetData>
  <mergeCells count="6">
    <mergeCell ref="A22:AG23"/>
    <mergeCell ref="A24:AG26"/>
    <mergeCell ref="A27:AG28"/>
    <mergeCell ref="A29:AG32"/>
    <mergeCell ref="A33:AG35"/>
    <mergeCell ref="A37:AG38"/>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2" ma:contentTypeDescription="Create a new document." ma:contentTypeScope="" ma:versionID="6c9a0ef4bc5dc8c8a6f165ebd8bd44f0">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e54d918ca7857cdb7e3cefc8a93b76f7"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F3ECF095-900B-41FB-9ABD-DD06F6AD1EE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67393B3-4E5D-404C-9443-3EA65AF4D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Total Costs Reconciliation</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2023-07-28T16:09:34Z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