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https://deere.sharepoint.com/sites/Investor-Relations/Shared Documents/General/04-Content/Fact Book/Fact Book 2025/JDF Fact Book/"/>
    </mc:Choice>
  </mc:AlternateContent>
  <xr:revisionPtr revIDLastSave="222" documentId="8_{8AD785A2-3DB0-4680-A8CA-D29EE2E188E8}" xr6:coauthVersionLast="47" xr6:coauthVersionMax="47" xr10:uidLastSave="{0BDDC7A7-AC4F-4777-A9B0-DF42F978A36F}"/>
  <bookViews>
    <workbookView xWindow="28680" yWindow="-120" windowWidth="29040" windowHeight="15720" firstSheet="1" activeTab="1" xr2:uid="{00000000-000D-0000-FFFF-FFFF00000000}"/>
  </bookViews>
  <sheets>
    <sheet name="PB_CACHE" sheetId="34" state="veryHidden" r:id="rId1"/>
    <sheet name="Financial Services-1" sheetId="33" r:id="rId2"/>
    <sheet name="JDCC-2" sheetId="28" r:id="rId3"/>
    <sheet name="JDCC-3" sheetId="31" r:id="rId4"/>
    <sheet name="JDCC Income Statement-4" sheetId="29" r:id="rId5"/>
    <sheet name="JDCC Balance Sheet-5" sheetId="32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'Financial Services-1'!$A$1:$L$39</definedName>
    <definedName name="_xlnm.Print_Area" localSheetId="5">'JDCC Balance Sheet-5'!$A$1:$M$49</definedName>
    <definedName name="_xlnm.Print_Area" localSheetId="4">'JDCC Income Statement-4'!$A$1:$M$30</definedName>
    <definedName name="_xlnm.Print_Area" localSheetId="2">'JDCC-2'!$A$1:$M$42</definedName>
    <definedName name="_xlnm.Print_Area" localSheetId="3">'JDCC-3'!$A$1:$L$42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5" i="32" l="1"/>
  <c r="M44" i="32"/>
  <c r="M42" i="32"/>
  <c r="M36" i="32"/>
  <c r="M29" i="32"/>
  <c r="M23" i="32"/>
  <c r="M12" i="32"/>
  <c r="M14" i="32" s="1"/>
  <c r="M25" i="29"/>
  <c r="M23" i="29"/>
  <c r="M21" i="29"/>
  <c r="M19" i="29"/>
  <c r="M18" i="29"/>
  <c r="M17" i="29"/>
  <c r="M9" i="29"/>
  <c r="L12" i="31"/>
  <c r="L17" i="31"/>
  <c r="L16" i="31"/>
  <c r="L39" i="31"/>
  <c r="L37" i="31"/>
  <c r="L30" i="31"/>
  <c r="L32" i="31"/>
  <c r="L29" i="31"/>
  <c r="L32" i="33"/>
</calcChain>
</file>

<file path=xl/sharedStrings.xml><?xml version="1.0" encoding="utf-8"?>
<sst xmlns="http://schemas.openxmlformats.org/spreadsheetml/2006/main" count="237" uniqueCount="208">
  <si>
    <t>Ratio of earnings to fixed charges</t>
  </si>
  <si>
    <t>Deere Capital Inc.</t>
  </si>
  <si>
    <t>Cost of Equipment on Operating Leases:</t>
  </si>
  <si>
    <t>Financing lease losses</t>
  </si>
  <si>
    <t>Interest expense</t>
  </si>
  <si>
    <t xml:space="preserve"> </t>
  </si>
  <si>
    <t>Total</t>
  </si>
  <si>
    <t>Cash and cash equivalents</t>
  </si>
  <si>
    <t>Other receivables</t>
  </si>
  <si>
    <t>Retained earnings</t>
  </si>
  <si>
    <t>Net income</t>
  </si>
  <si>
    <t>Moline, Illinois</t>
  </si>
  <si>
    <t>Farm Plan Corporation</t>
  </si>
  <si>
    <t>John Deere Capital Corporation</t>
  </si>
  <si>
    <t>Deere Credit, Inc.</t>
  </si>
  <si>
    <t>Unearned finance income</t>
  </si>
  <si>
    <t>Deere Credit Services, Inc.</t>
  </si>
  <si>
    <t>Retail note losses</t>
  </si>
  <si>
    <t>Wholesale Notes:</t>
  </si>
  <si>
    <t>Percent of average wholesale notes receivable</t>
  </si>
  <si>
    <t>Revenues</t>
  </si>
  <si>
    <t>Finance income earned on retail notes</t>
  </si>
  <si>
    <t>Revolving charge account income</t>
  </si>
  <si>
    <t>Lease revenues</t>
  </si>
  <si>
    <t>Expenses</t>
  </si>
  <si>
    <t>Operating expenses:</t>
  </si>
  <si>
    <t>Administrative and operating expenses</t>
  </si>
  <si>
    <t>Depreciation of equipment on operating leases</t>
  </si>
  <si>
    <t xml:space="preserve">Assets </t>
  </si>
  <si>
    <t>Retail notes</t>
  </si>
  <si>
    <t>Financing leases</t>
  </si>
  <si>
    <t>Notes receivable from John Deere</t>
  </si>
  <si>
    <t>Allowance for credit losses</t>
  </si>
  <si>
    <t>Financing Leases Receivable:</t>
  </si>
  <si>
    <t>Johnston, Iowa</t>
  </si>
  <si>
    <t>John Deere Leasing Company*</t>
  </si>
  <si>
    <t xml:space="preserve">John Deere Credit Compañía Financiera S.A. </t>
  </si>
  <si>
    <t>Servicios Administrativos John Deere S.A. De C.V.</t>
  </si>
  <si>
    <t>John Deere Acceptances S.r.l.</t>
  </si>
  <si>
    <t>Construction and forestry equipment</t>
  </si>
  <si>
    <t>Estimated residual values</t>
  </si>
  <si>
    <t>Accumulated depreciation</t>
  </si>
  <si>
    <t>Trade accounts and notes receivable-net</t>
  </si>
  <si>
    <t>Statement of Consolidated Income and Retained Earnings</t>
  </si>
  <si>
    <t>Finance income earned on wholesale receivables</t>
  </si>
  <si>
    <t>Total revenues</t>
  </si>
  <si>
    <t>Income of consolidated group before income taxes</t>
  </si>
  <si>
    <t xml:space="preserve">Income of consolidated group  </t>
  </si>
  <si>
    <t>Dividends paid</t>
  </si>
  <si>
    <t>Consolidated Balance Sheet</t>
  </si>
  <si>
    <t>Receivables:</t>
  </si>
  <si>
    <t>Wholesale receivables</t>
  </si>
  <si>
    <t>Liabilities and Stockholder's Equity</t>
  </si>
  <si>
    <t>Revolving charge accounts</t>
  </si>
  <si>
    <t>Agriculture and turf equipment</t>
  </si>
  <si>
    <t>Other income - net</t>
  </si>
  <si>
    <t>Net income attributable to the Company</t>
  </si>
  <si>
    <t>Financial Services</t>
  </si>
  <si>
    <t>John Deere Finance Lease Co., Ltd.**</t>
  </si>
  <si>
    <t xml:space="preserve">John Deere Financial, f.s.b.  </t>
  </si>
  <si>
    <t>John Deere Financial Chile SpA</t>
  </si>
  <si>
    <t>Balances 30 days or more past due</t>
  </si>
  <si>
    <t>Revolving charge account and operating loans losses</t>
  </si>
  <si>
    <t>Agriculture and turf equipment - new (securitized)</t>
  </si>
  <si>
    <t>Agriculture and turf equipment - used (securitized)</t>
  </si>
  <si>
    <t>Construction and forestry equipment – new (securitized)</t>
  </si>
  <si>
    <t>Construction and forestry equipment – used (securitized)</t>
  </si>
  <si>
    <t>Equipment (securitized)</t>
  </si>
  <si>
    <t>Retail notes securitized</t>
  </si>
  <si>
    <t>John Deere Financial Mexico S.A.</t>
  </si>
  <si>
    <t>Percent of average financing leases receivable</t>
  </si>
  <si>
    <t>Percent of average retail notes receivable</t>
  </si>
  <si>
    <t>Percent of average revolving charge accounts and operating loans receivable</t>
  </si>
  <si>
    <t>Percent of ending retail notes receivable</t>
  </si>
  <si>
    <t>Percent of ending revolving charge accounts and operating loans receivable</t>
  </si>
  <si>
    <t>Percent of ending financing leases receivable</t>
  </si>
  <si>
    <t>Percent of ending wholesale notes receivable</t>
  </si>
  <si>
    <t>Other payables to John Deere</t>
  </si>
  <si>
    <t>John Deere Financial, Inc.**</t>
  </si>
  <si>
    <t>John Deere Financial India Private Limited**</t>
  </si>
  <si>
    <t>John Deere Leasing Limited**</t>
  </si>
  <si>
    <t>Indaiatuba, Brazil</t>
  </si>
  <si>
    <t>John Deere Financial Limited</t>
  </si>
  <si>
    <t>Deferred income taxes</t>
  </si>
  <si>
    <t>Provision (credit) for credit losses</t>
  </si>
  <si>
    <t>Equity in income of unconsolidated affiliate</t>
  </si>
  <si>
    <t>Equipment on operating leases - net</t>
  </si>
  <si>
    <t xml:space="preserve">  owned by John Deere Financial Services, Inc.)</t>
  </si>
  <si>
    <t>Common stock, without par value (issued and outstanding - 2,500 shares</t>
  </si>
  <si>
    <t>Investment in unconsolidated affiliate</t>
  </si>
  <si>
    <t>Stockholder’s equity:</t>
  </si>
  <si>
    <t>John Deere Canada ULC**</t>
  </si>
  <si>
    <t>John Deere Warranty Inc.****</t>
  </si>
  <si>
    <t>John Deere Indemnity Inc.****</t>
  </si>
  <si>
    <t>Financing receivables and leases-net</t>
  </si>
  <si>
    <t>Receivables from John Deere</t>
  </si>
  <si>
    <t>(.01%)</t>
  </si>
  <si>
    <t>* Entities owned by John Deere Financial Services, Inc.</t>
  </si>
  <si>
    <t>** Entities owned by Deere &amp; Company equipment subsidiaries.</t>
  </si>
  <si>
    <t>*** Entity owned by John Deere Financial, Inc.</t>
  </si>
  <si>
    <t xml:space="preserve">     Grimsby, Ontario, Canada</t>
  </si>
  <si>
    <t xml:space="preserve">     Tianjin, China</t>
  </si>
  <si>
    <t xml:space="preserve">     Pune, India</t>
  </si>
  <si>
    <t xml:space="preserve">     Bangkok, Thailand</t>
  </si>
  <si>
    <t xml:space="preserve">     Luxembourg, Luxembourg</t>
  </si>
  <si>
    <t xml:space="preserve">     Ormes, France</t>
  </si>
  <si>
    <t xml:space="preserve">     Monterrey, Mexico</t>
  </si>
  <si>
    <t xml:space="preserve">     Rosario, Argentina</t>
  </si>
  <si>
    <t xml:space="preserve">     Brisbane, Australia</t>
  </si>
  <si>
    <t xml:space="preserve">     Santiago, Chile</t>
  </si>
  <si>
    <t>Worldwide Financial Services Operations</t>
  </si>
  <si>
    <t>John Deere Solutions Reseau S.A.S.</t>
  </si>
  <si>
    <t xml:space="preserve">     Retail notes receivable</t>
  </si>
  <si>
    <t>Unearned finance income:</t>
  </si>
  <si>
    <t xml:space="preserve">     Total</t>
  </si>
  <si>
    <t xml:space="preserve">     Financing leases receivable</t>
  </si>
  <si>
    <t xml:space="preserve">     Equipment on operating leases-net</t>
  </si>
  <si>
    <t xml:space="preserve">     Total operating expenses</t>
  </si>
  <si>
    <t xml:space="preserve">          Total expenses</t>
  </si>
  <si>
    <t xml:space="preserve">     Total receivables</t>
  </si>
  <si>
    <t xml:space="preserve">     Total receivables–net</t>
  </si>
  <si>
    <t xml:space="preserve">     Total Assets</t>
  </si>
  <si>
    <t xml:space="preserve">     Total liabilities</t>
  </si>
  <si>
    <t xml:space="preserve">     Total Company stockholder’s equity</t>
  </si>
  <si>
    <t xml:space="preserve">     Total stockholder’s equity</t>
  </si>
  <si>
    <t xml:space="preserve">     Total Liabilities and Stockholder's Equity</t>
  </si>
  <si>
    <r>
      <t>John Deere Capital Corporation and Subsidiaries</t>
    </r>
    <r>
      <rPr>
        <b/>
        <sz val="16"/>
        <rFont val="Verdana"/>
        <family val="2"/>
      </rPr>
      <t xml:space="preserve"> </t>
    </r>
    <r>
      <rPr>
        <i/>
        <sz val="16"/>
        <rFont val="Verdana"/>
        <family val="2"/>
      </rPr>
      <t>(millions of dollars) as of fiscal year end</t>
    </r>
  </si>
  <si>
    <r>
      <t>John Deere Capital Corporation and Subsidiaries</t>
    </r>
    <r>
      <rPr>
        <b/>
        <sz val="16"/>
        <rFont val="Verdana"/>
        <family val="2"/>
      </rPr>
      <t xml:space="preserve"> </t>
    </r>
    <r>
      <rPr>
        <i/>
        <sz val="16"/>
        <rFont val="Verdana"/>
        <family val="2"/>
      </rPr>
      <t>(millions of dollars) for the fiscal year ended October</t>
    </r>
  </si>
  <si>
    <t>Accumulated other comprehensive income (loss)</t>
  </si>
  <si>
    <t>Provision (credit) for income taxes</t>
  </si>
  <si>
    <t>Less: Net income (loss) attributable to noncontrolling interest</t>
  </si>
  <si>
    <t>Commercial paper and other notes payable</t>
  </si>
  <si>
    <t>Accounts payable and accrued expenses</t>
  </si>
  <si>
    <t xml:space="preserve">     Noncontrolling interests</t>
  </si>
  <si>
    <r>
      <t>Other assets</t>
    </r>
    <r>
      <rPr>
        <vertAlign val="superscript"/>
        <sz val="18"/>
        <rFont val="Verdana"/>
        <family val="2"/>
      </rPr>
      <t>(1)</t>
    </r>
  </si>
  <si>
    <r>
      <t>Securitization borrowings</t>
    </r>
    <r>
      <rPr>
        <vertAlign val="superscript"/>
        <sz val="18"/>
        <rFont val="Verdana"/>
        <family val="2"/>
      </rPr>
      <t>(1)</t>
    </r>
  </si>
  <si>
    <t xml:space="preserve">Periodic Pension Cost and Net Periodic Postretirement Benefit Cost, which amends Accounting Standards Codification (ASC) 715, Compensation – Retirement Benefits; periods </t>
  </si>
  <si>
    <t>prior to 2016 were not restated for this change.</t>
  </si>
  <si>
    <t>Financing and Operating Leases by Product Category</t>
  </si>
  <si>
    <t>Deere Receivables LLC</t>
  </si>
  <si>
    <t>Wholesale note losses (recoveries)</t>
  </si>
  <si>
    <t>(.04%)</t>
  </si>
  <si>
    <t>Marketable Securities</t>
  </si>
  <si>
    <t>from 120 days delinquent to 90 days delinquent. This change in estimate was made on a prospective basis and did not have a significant effect on the Company’s consolidated financial statements.</t>
  </si>
  <si>
    <t>Management’s methodology to determine the collectability of delinquent accounts was not affected by the change.</t>
  </si>
  <si>
    <t>John Deere Receivables LLC</t>
  </si>
  <si>
    <t>FPC Receivables, Inc.</t>
  </si>
  <si>
    <t>Deere Funding Canada Corporation***</t>
  </si>
  <si>
    <t>Past Dues and Losses</t>
  </si>
  <si>
    <r>
      <t>Financing Leases:</t>
    </r>
    <r>
      <rPr>
        <vertAlign val="superscript"/>
        <sz val="18"/>
        <rFont val="Verdana"/>
        <family val="2"/>
      </rPr>
      <t>(2)</t>
    </r>
  </si>
  <si>
    <t>**** Entities owned by Deere &amp; Company.</t>
  </si>
  <si>
    <t>Grimsby, Ontario, Canada</t>
  </si>
  <si>
    <t xml:space="preserve">     Total short-term external borrowings</t>
  </si>
  <si>
    <r>
      <t>Long-term external borrowings</t>
    </r>
    <r>
      <rPr>
        <vertAlign val="superscript"/>
        <sz val="18"/>
        <rFont val="Verdana"/>
        <family val="2"/>
      </rPr>
      <t>(1)</t>
    </r>
  </si>
  <si>
    <t xml:space="preserve">     Milan, Italy</t>
  </si>
  <si>
    <t>John Deere Financial Services, Inc.****</t>
  </si>
  <si>
    <t>Notes payable to John Deere</t>
  </si>
  <si>
    <t xml:space="preserve">     Colchester, Vermont</t>
  </si>
  <si>
    <t>John Deere Bank S.A.</t>
  </si>
  <si>
    <t>Agriculture and turf equipment - new (unrestricted)</t>
  </si>
  <si>
    <t>Agriculture and turf equipment - used (unrestricted)</t>
  </si>
  <si>
    <t>Construction and forestry equipment – new (unrestricted)</t>
  </si>
  <si>
    <t>Construction and forestry equipment – used (unrestricted)</t>
  </si>
  <si>
    <t>Equipment (unrestricted)</t>
  </si>
  <si>
    <t>Fees and interest paid to John Deere</t>
  </si>
  <si>
    <t>Short-term external borrowings:</t>
  </si>
  <si>
    <r>
      <t>Current maturities of long-term external borrowings</t>
    </r>
    <r>
      <rPr>
        <vertAlign val="superscript"/>
        <sz val="18"/>
        <rFont val="Verdana"/>
        <family val="2"/>
      </rPr>
      <t>(1)</t>
    </r>
  </si>
  <si>
    <t>Deposits held from dealers and merchants</t>
  </si>
  <si>
    <t>Deere &amp; Company Worldwide Financial Services Operations (millions of dollars) for the fiscal year ended October</t>
  </si>
  <si>
    <t>John Deere Capital Corporation and Subsidiaries (millions of dollars) as of fiscal year end</t>
  </si>
  <si>
    <t>($7.7)</t>
  </si>
  <si>
    <t>($2.9)</t>
  </si>
  <si>
    <t>(0.23%)</t>
  </si>
  <si>
    <t>(0.09%)</t>
  </si>
  <si>
    <r>
      <rPr>
        <i/>
        <vertAlign val="superscript"/>
        <sz val="16"/>
        <rFont val="Verdana"/>
        <family val="2"/>
      </rPr>
      <t>(2)</t>
    </r>
    <r>
      <rPr>
        <i/>
        <sz val="16"/>
        <rFont val="Verdana"/>
        <family val="2"/>
      </rPr>
      <t xml:space="preserve"> Beginning in 2019, the Company amended the timing in which finance income and lease revenue is generally suspended on retail notes, revolving charge accounts, and finance lease accounts </t>
    </r>
  </si>
  <si>
    <r>
      <rPr>
        <i/>
        <vertAlign val="superscript"/>
        <sz val="16"/>
        <rFont val="Verdana"/>
        <family val="2"/>
      </rPr>
      <t>(1)</t>
    </r>
    <r>
      <rPr>
        <i/>
        <sz val="16"/>
        <rFont val="Verdana"/>
        <family val="2"/>
      </rPr>
      <t xml:space="preserve"> The Capital Corporation's securitizations of receivables meet the criteria for secured borrowings rather than sales of receivables under FASB ASC Standards Codification (ASC) 860, Transfers and Servicing.</t>
    </r>
  </si>
  <si>
    <r>
      <t>2021</t>
    </r>
    <r>
      <rPr>
        <vertAlign val="superscript"/>
        <sz val="18"/>
        <rFont val="Verdana"/>
        <family val="2"/>
      </rPr>
      <t>(2)</t>
    </r>
  </si>
  <si>
    <r>
      <t>2022</t>
    </r>
    <r>
      <rPr>
        <vertAlign val="superscript"/>
        <sz val="18"/>
        <rFont val="Verdana"/>
        <family val="2"/>
      </rPr>
      <t>(2)</t>
    </r>
  </si>
  <si>
    <r>
      <rPr>
        <i/>
        <vertAlign val="superscript"/>
        <sz val="16"/>
        <rFont val="Verdana"/>
        <family val="2"/>
      </rPr>
      <t>(1)</t>
    </r>
    <r>
      <rPr>
        <i/>
        <sz val="16"/>
        <rFont val="Verdana"/>
        <family val="2"/>
      </rPr>
      <t xml:space="preserve"> In 1Q 2017, the Company adopted FASB ASU No. 2015-03, Simplifying the Presentation of Debt Issuance Costs; 2013-2016 were restated for this change.</t>
    </r>
  </si>
  <si>
    <r>
      <t>Retail Notes:</t>
    </r>
    <r>
      <rPr>
        <vertAlign val="superscript"/>
        <sz val="18"/>
        <rFont val="Verdana"/>
        <family val="2"/>
      </rPr>
      <t>(2)</t>
    </r>
  </si>
  <si>
    <r>
      <t>Revolving Charge Accounts and Operating Loans:</t>
    </r>
    <r>
      <rPr>
        <vertAlign val="superscript"/>
        <sz val="18"/>
        <rFont val="Verdana"/>
        <family val="2"/>
      </rPr>
      <t>(2)</t>
    </r>
  </si>
  <si>
    <t>Madison, Wisconsin</t>
  </si>
  <si>
    <t xml:space="preserve">     Madison, Wisconsin</t>
  </si>
  <si>
    <r>
      <t>John Deere Capital Corporation*</t>
    </r>
    <r>
      <rPr>
        <vertAlign val="superscript"/>
        <sz val="18"/>
        <rFont val="Verdana"/>
        <family val="2"/>
      </rPr>
      <t xml:space="preserve"> (1)</t>
    </r>
  </si>
  <si>
    <r>
      <rPr>
        <i/>
        <vertAlign val="superscript"/>
        <sz val="16"/>
        <rFont val="Verdana"/>
        <family val="2"/>
      </rPr>
      <t xml:space="preserve">(1) </t>
    </r>
    <r>
      <rPr>
        <i/>
        <sz val="16"/>
        <rFont val="Verdana"/>
        <family val="2"/>
      </rPr>
      <t>See pages 2 through 5.</t>
    </r>
  </si>
  <si>
    <r>
      <t>Operating profit</t>
    </r>
    <r>
      <rPr>
        <vertAlign val="superscript"/>
        <sz val="18"/>
        <rFont val="Verdana"/>
        <family val="2"/>
      </rPr>
      <t>(2)</t>
    </r>
  </si>
  <si>
    <r>
      <t>Total assets</t>
    </r>
    <r>
      <rPr>
        <vertAlign val="superscript"/>
        <sz val="18"/>
        <rFont val="Verdana"/>
        <family val="2"/>
      </rPr>
      <t>(3)</t>
    </r>
  </si>
  <si>
    <r>
      <rPr>
        <i/>
        <vertAlign val="superscript"/>
        <sz val="16"/>
        <rFont val="Verdana"/>
        <family val="2"/>
      </rPr>
      <t>(2)</t>
    </r>
    <r>
      <rPr>
        <i/>
        <sz val="16"/>
        <rFont val="Verdana"/>
        <family val="2"/>
      </rPr>
      <t xml:space="preserve"> In 1Q 2018, the Company adopted Financial Accounting Standards Board (FASB) Accounting Standards Update (ASU) No. 2017-07, Improving the Presentation of Net</t>
    </r>
  </si>
  <si>
    <r>
      <rPr>
        <i/>
        <vertAlign val="superscript"/>
        <sz val="16"/>
        <rFont val="Verdana"/>
        <family val="2"/>
      </rPr>
      <t>(3)</t>
    </r>
    <r>
      <rPr>
        <i/>
        <sz val="16"/>
        <rFont val="Verdana"/>
        <family val="2"/>
      </rPr>
      <t xml:space="preserve"> In 1Q 2017, the Company adopted FASB ASU No. 2015-03, Simplifying the Presentation of Debt Issuance Costs; 2009-2016 were restated for this change.</t>
    </r>
  </si>
  <si>
    <r>
      <t>John Deere Financial S.A.S.</t>
    </r>
    <r>
      <rPr>
        <vertAlign val="superscript"/>
        <sz val="18"/>
        <rFont val="Verdana"/>
        <family val="2"/>
      </rPr>
      <t>(1)</t>
    </r>
  </si>
  <si>
    <r>
      <t>Retail Notes Receivable by Product Category</t>
    </r>
    <r>
      <rPr>
        <b/>
        <vertAlign val="superscript"/>
        <sz val="24"/>
        <rFont val="Verdana"/>
        <family val="2"/>
      </rPr>
      <t>(1)</t>
    </r>
  </si>
  <si>
    <t>been restated accordingly.</t>
  </si>
  <si>
    <r>
      <rPr>
        <i/>
        <vertAlign val="superscript"/>
        <sz val="16"/>
        <rFont val="Verdana"/>
        <family val="2"/>
      </rPr>
      <t>(2)</t>
    </r>
    <r>
      <rPr>
        <i/>
        <sz val="16"/>
        <rFont val="Verdana"/>
        <family val="2"/>
      </rPr>
      <t xml:space="preserve"> In 2Q 2023, the accounting treatment for financing incentives offered to John Deere dealers was corrected, resulting in an immaterial restatement of certain prior period data.  As such, data from 2021 – 2022 has </t>
    </r>
  </si>
  <si>
    <r>
      <t>2021</t>
    </r>
    <r>
      <rPr>
        <vertAlign val="superscript"/>
        <sz val="18"/>
        <rFont val="Verdana"/>
        <family val="2"/>
      </rPr>
      <t>(1)</t>
    </r>
  </si>
  <si>
    <r>
      <t>2022</t>
    </r>
    <r>
      <rPr>
        <vertAlign val="superscript"/>
        <sz val="18"/>
        <rFont val="Verdana"/>
        <family val="2"/>
      </rPr>
      <t>(1)</t>
    </r>
  </si>
  <si>
    <r>
      <t>2020</t>
    </r>
    <r>
      <rPr>
        <vertAlign val="superscript"/>
        <sz val="18"/>
        <rFont val="Verdana"/>
        <family val="2"/>
      </rPr>
      <t>(1)</t>
    </r>
  </si>
  <si>
    <r>
      <rPr>
        <i/>
        <vertAlign val="superscript"/>
        <sz val="16"/>
        <rFont val="Verdana"/>
        <family val="2"/>
      </rPr>
      <t>(1)</t>
    </r>
    <r>
      <rPr>
        <i/>
        <sz val="16"/>
        <rFont val="Verdana"/>
        <family val="2"/>
      </rPr>
      <t xml:space="preserve"> Joint venture</t>
    </r>
  </si>
  <si>
    <t>Steel Plow Insurance Limited****</t>
  </si>
  <si>
    <t xml:space="preserve">     St. Julians, Malta</t>
  </si>
  <si>
    <t>has been restated accordingly.</t>
  </si>
  <si>
    <r>
      <rPr>
        <i/>
        <vertAlign val="superscript"/>
        <sz val="16"/>
        <rFont val="Verdana"/>
        <family val="2"/>
      </rPr>
      <t>(2)</t>
    </r>
    <r>
      <rPr>
        <i/>
        <sz val="16"/>
        <rFont val="Verdana"/>
        <family val="2"/>
      </rPr>
      <t xml:space="preserve"> In 2Q 2023, the accounting treatment for financing incentives offered to John Deere dealers was corrected, resulting in an immaterial restatement of certain prior period data.  As such, data from 2021 – 2022 </t>
    </r>
  </si>
  <si>
    <r>
      <rPr>
        <i/>
        <vertAlign val="superscript"/>
        <sz val="16"/>
        <rFont val="Verdana"/>
        <family val="2"/>
      </rPr>
      <t>(1)</t>
    </r>
    <r>
      <rPr>
        <i/>
        <sz val="16"/>
        <rFont val="Verdana"/>
        <family val="2"/>
      </rPr>
      <t xml:space="preserve"> In 2Q 2023, the accounting treatment for financing incentives offered to John Deere dealers was corrected, resulting in an immaterial restatement of certain prior period data.  As such, data from 2020 – 2022 </t>
    </r>
  </si>
  <si>
    <t>H4sIAAAAAAAEAM2QvU7DMBSF0wZEEDyEdyIr/QmlQxYCAokORalYqqo41hWx6tjBP0jpY/SFwY5SGFgYuYPvtaXz3eMTDIIg+HTlu6/LoTuel8zQ6lbKHVq1DWi0YKUiqo3RCyjNpMjGyTjFE5zgJEa55cYqyARYowiP0dKWnNEnaFdyByITlvNTzy++sdsOu+2xuADFCGd7UnLICa3g98vVSjYL+ADe3e4YNc6G04aOe9a7inJZN0SBih6Jrgq2hyAMosOgaLWBGueSc+h0Gj+AcBvosd+/W7fNtEfA62i97lWFUUy8xajWVCrOyp8Mpv77fwmgnM1IStPr0XwyheRmvtlEwz7u87AfTvzwH616cxdfCnA7mCcCAAA=</t>
  </si>
  <si>
    <t>Banco John Deere S.A.*****</t>
  </si>
  <si>
    <t xml:space="preserve"> $3,954.9 million, $4,172.3 million,  $5,141.2 million, respectively, was recorded as "Retail notes securitized" on the balance sheet.</t>
  </si>
  <si>
    <t xml:space="preserve"> At fiscal year end 2025, 2024, 2023, 2022, 2021, 2020, 2019, 2018, 2017, and 2016, $6,870.8 million, $8.768.4 million, $7,356.8 million, $5,951.6 million $4,662.4 million, $4,689.2 million, $4,349.6 million,</t>
  </si>
  <si>
    <t>Notes receivable from related parties</t>
  </si>
  <si>
    <t>***** Joint venture, effective February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</si>
</sst>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$&quot;#,##0_);\(&quot;$&quot;#,##0\)"/>
    <numFmt numFmtId="164" formatCode="0.0"/>
    <numFmt numFmtId="165" formatCode="0.0_);\(0.0\)"/>
    <numFmt numFmtId="166" formatCode="#,##0.0_);[Red]\(#,##0.0\)"/>
    <numFmt numFmtId="167" formatCode="#,##0.0"/>
    <numFmt numFmtId="168" formatCode="&quot;$&quot;#,##0.0_);[Red]\(&quot;$&quot;#,##0.0\)"/>
    <numFmt numFmtId="169" formatCode="_(&quot;$&quot;* #,##0.0_);_(&quot;$&quot;* \(#,##0.0\);_(&quot;$&quot;* &quot;-&quot;?_);_(@_)"/>
    <numFmt numFmtId="170" formatCode="_(&quot;$&quot;#.0_);_(&quot;$&quot;* \(#.0\);_(&quot;$&quot;* &quot;-&quot;?_);_(@_)"/>
    <numFmt numFmtId="171" formatCode=".00%"/>
    <numFmt numFmtId="172" formatCode="#,###.0_);[Red]\(#,###.0\)"/>
    <numFmt numFmtId="173" formatCode="&quot;$&quot;#,##0.0"/>
    <numFmt numFmtId="174" formatCode="#,##0.0_);\(#,##0.0\)"/>
    <numFmt numFmtId="175" formatCode="#,###.0_);\(#,###.0\)"/>
    <numFmt numFmtId="176" formatCode="&quot;$&quot;#,##0.0_);\(&quot;$&quot;#,##0.0\)"/>
    <numFmt numFmtId="177" formatCode="#,###.00_);\(#,###.00\)"/>
  </numFmts>
  <fonts count="17">
    <font>
      <sz val="9"/>
      <name val="Geneva"/>
    </font>
    <font>
      <sz val="8"/>
      <name val="Geneva"/>
    </font>
    <font>
      <sz val="20"/>
      <name val="Verdana"/>
      <family val="2"/>
    </font>
    <font>
      <sz val="12"/>
      <name val="Verdana"/>
      <family val="2"/>
    </font>
    <font>
      <b/>
      <sz val="24"/>
      <name val="Verdana"/>
      <family val="2"/>
    </font>
    <font>
      <sz val="18"/>
      <name val="Verdana"/>
      <family val="2"/>
    </font>
    <font>
      <i/>
      <sz val="16"/>
      <name val="Verdana"/>
      <family val="2"/>
    </font>
    <font>
      <vertAlign val="superscript"/>
      <sz val="18"/>
      <name val="Verdana"/>
      <family val="2"/>
    </font>
    <font>
      <sz val="16"/>
      <name val="Verdana"/>
      <family val="2"/>
    </font>
    <font>
      <sz val="9"/>
      <name val="Verdana"/>
      <family val="2"/>
    </font>
    <font>
      <sz val="24"/>
      <name val="Verdana"/>
      <family val="2"/>
    </font>
    <font>
      <i/>
      <sz val="20"/>
      <name val="Verdana"/>
      <family val="2"/>
    </font>
    <font>
      <b/>
      <sz val="16"/>
      <name val="Verdana"/>
      <family val="2"/>
    </font>
    <font>
      <i/>
      <sz val="18"/>
      <name val="Verdana"/>
      <family val="2"/>
    </font>
    <font>
      <sz val="18"/>
      <color rgb="FF0070C0"/>
      <name val="Verdana"/>
      <family val="2"/>
    </font>
    <font>
      <i/>
      <vertAlign val="superscript"/>
      <sz val="16"/>
      <name val="Verdana"/>
      <family val="2"/>
    </font>
    <font>
      <b/>
      <vertAlign val="superscript"/>
      <sz val="24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/>
    <xf numFmtId="0" fontId="5" fillId="0" borderId="0" xfId="0" applyFont="1"/>
    <xf numFmtId="0" fontId="5" fillId="0" borderId="2" xfId="0" applyFont="1" applyBorder="1"/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9" fillId="0" borderId="0" xfId="0" applyFont="1"/>
    <xf numFmtId="166" fontId="5" fillId="0" borderId="0" xfId="0" applyNumberFormat="1" applyFont="1" applyAlignment="1">
      <alignment vertical="center"/>
    </xf>
    <xf numFmtId="17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69" fontId="5" fillId="0" borderId="0" xfId="0" applyNumberFormat="1" applyFont="1" applyAlignment="1">
      <alignment vertical="center"/>
    </xf>
    <xf numFmtId="175" fontId="5" fillId="0" borderId="0" xfId="0" applyNumberFormat="1" applyFont="1" applyAlignment="1">
      <alignment vertical="center"/>
    </xf>
    <xf numFmtId="175" fontId="5" fillId="0" borderId="2" xfId="0" applyNumberFormat="1" applyFont="1" applyBorder="1" applyAlignment="1">
      <alignment vertical="center"/>
    </xf>
    <xf numFmtId="175" fontId="5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68" fontId="5" fillId="0" borderId="0" xfId="0" applyNumberFormat="1" applyFont="1" applyAlignment="1">
      <alignment vertical="center"/>
    </xf>
    <xf numFmtId="172" fontId="5" fillId="0" borderId="2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4" fontId="5" fillId="0" borderId="2" xfId="0" applyNumberFormat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169" fontId="5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quotePrefix="1" applyFont="1" applyBorder="1" applyAlignment="1">
      <alignment horizontal="left" vertical="center"/>
    </xf>
    <xf numFmtId="171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173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73" fontId="5" fillId="0" borderId="0" xfId="0" applyNumberFormat="1" applyFont="1" applyAlignment="1">
      <alignment vertical="center"/>
    </xf>
    <xf numFmtId="37" fontId="5" fillId="0" borderId="0" xfId="0" applyNumberFormat="1" applyFont="1" applyAlignment="1">
      <alignment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0" fillId="0" borderId="0" xfId="0" applyAlignment="1">
      <alignment vertical="center"/>
    </xf>
    <xf numFmtId="176" fontId="5" fillId="0" borderId="2" xfId="0" applyNumberFormat="1" applyFont="1" applyBorder="1" applyAlignment="1">
      <alignment vertical="center"/>
    </xf>
    <xf numFmtId="169" fontId="5" fillId="0" borderId="2" xfId="0" applyNumberFormat="1" applyFont="1" applyBorder="1" applyAlignment="1">
      <alignment vertical="center"/>
    </xf>
    <xf numFmtId="168" fontId="5" fillId="0" borderId="2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5" fontId="5" fillId="0" borderId="0" xfId="0" applyNumberFormat="1" applyFont="1" applyAlignment="1">
      <alignment vertical="center"/>
    </xf>
    <xf numFmtId="37" fontId="5" fillId="0" borderId="1" xfId="0" applyNumberFormat="1" applyFont="1" applyBorder="1" applyAlignment="1">
      <alignment vertical="center"/>
    </xf>
    <xf numFmtId="37" fontId="3" fillId="0" borderId="0" xfId="0" applyNumberFormat="1" applyFont="1"/>
    <xf numFmtId="0" fontId="14" fillId="0" borderId="0" xfId="0" applyFont="1" applyAlignment="1">
      <alignment vertical="center"/>
    </xf>
    <xf numFmtId="0" fontId="14" fillId="0" borderId="0" xfId="0" applyFont="1"/>
    <xf numFmtId="0" fontId="6" fillId="0" borderId="0" xfId="0" quotePrefix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70" fontId="5" fillId="0" borderId="0" xfId="0" applyNumberFormat="1" applyFont="1" applyAlignment="1">
      <alignment vertical="center"/>
    </xf>
    <xf numFmtId="171" fontId="5" fillId="0" borderId="1" xfId="0" applyNumberFormat="1" applyFont="1" applyBorder="1" applyAlignment="1">
      <alignment vertical="center"/>
    </xf>
    <xf numFmtId="171" fontId="5" fillId="0" borderId="1" xfId="0" applyNumberFormat="1" applyFont="1" applyBorder="1" applyAlignment="1">
      <alignment horizontal="right" vertical="center"/>
    </xf>
    <xf numFmtId="171" fontId="5" fillId="0" borderId="1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77" fontId="5" fillId="0" borderId="2" xfId="0" applyNumberFormat="1" applyFont="1" applyBorder="1" applyAlignment="1">
      <alignment vertical="center"/>
    </xf>
    <xf numFmtId="170" fontId="5" fillId="0" borderId="0" xfId="0" quotePrefix="1" applyNumberFormat="1" applyFont="1" applyAlignment="1">
      <alignment horizontal="right" vertical="center"/>
    </xf>
    <xf numFmtId="170" fontId="5" fillId="0" borderId="0" xfId="0" applyNumberFormat="1" applyFont="1" applyAlignment="1">
      <alignment horizontal="right" vertical="center"/>
    </xf>
    <xf numFmtId="5" fontId="1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John Deere Green">
      <a:dk1>
        <a:sysClr val="windowText" lastClr="000000"/>
      </a:dk1>
      <a:lt1>
        <a:sysClr val="window" lastClr="FFFFFF"/>
      </a:lt1>
      <a:dk2>
        <a:srgbClr val="367C2B"/>
      </a:dk2>
      <a:lt2>
        <a:srgbClr val="FFDE00"/>
      </a:lt2>
      <a:accent1>
        <a:srgbClr val="367C2B"/>
      </a:accent1>
      <a:accent2>
        <a:srgbClr val="FFDE00"/>
      </a:accent2>
      <a:accent3>
        <a:srgbClr val="333333"/>
      </a:accent3>
      <a:accent4>
        <a:srgbClr val="86B080"/>
      </a:accent4>
      <a:accent5>
        <a:srgbClr val="FFF173"/>
      </a:accent5>
      <a:accent6>
        <a:srgbClr val="CCCCCC"/>
      </a:accent6>
      <a:hlink>
        <a:srgbClr val="367C2B"/>
      </a:hlink>
      <a:folHlink>
        <a:srgbClr val="367C2B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E65DE-129D-4E03-9B1D-DBF64C6B278B}">
  <dimension ref="A1"/>
  <sheetViews>
    <sheetView workbookViewId="0"/>
  </sheetViews>
  <sheetFormatPr defaultRowHeight="11.5"/>
  <sheetData>
    <row r="1" spans="1:1">
      <c r="A1" t="s">
        <v>202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zoomScale="55" zoomScaleNormal="55" workbookViewId="0"/>
  </sheetViews>
  <sheetFormatPr defaultColWidth="5" defaultRowHeight="15"/>
  <cols>
    <col min="1" max="1" width="6" style="2" customWidth="1"/>
    <col min="2" max="2" width="88.09765625" style="2" customWidth="1"/>
    <col min="3" max="12" width="21.796875" style="2" customWidth="1"/>
    <col min="13" max="13" width="23.59765625" style="2" bestFit="1" customWidth="1"/>
    <col min="14" max="16384" width="5" style="2"/>
  </cols>
  <sheetData>
    <row r="1" spans="1:22" s="34" customFormat="1" ht="32.25" customHeight="1">
      <c r="A1" s="9" t="s">
        <v>57</v>
      </c>
      <c r="B1" s="53"/>
      <c r="C1" s="53"/>
      <c r="D1" s="53"/>
      <c r="E1" s="53"/>
      <c r="F1" s="53"/>
      <c r="G1" s="53"/>
      <c r="H1" s="53"/>
    </row>
    <row r="2" spans="1:22" s="34" customFormat="1" ht="32.25" customHeight="1">
      <c r="A2" s="35" t="s">
        <v>110</v>
      </c>
      <c r="B2" s="8"/>
      <c r="C2" s="8"/>
      <c r="D2" s="8"/>
      <c r="E2" s="8"/>
      <c r="F2" s="8"/>
      <c r="G2" s="8"/>
      <c r="H2" s="8"/>
      <c r="N2" s="6"/>
      <c r="O2" s="6"/>
      <c r="P2" s="6"/>
      <c r="Q2" s="6"/>
      <c r="R2" s="6"/>
      <c r="S2" s="6"/>
      <c r="T2" s="6"/>
      <c r="U2" s="6"/>
      <c r="V2" s="6"/>
    </row>
    <row r="3" spans="1:22" s="34" customFormat="1" ht="27" customHeight="1">
      <c r="A3" s="6" t="s">
        <v>155</v>
      </c>
      <c r="B3" s="6"/>
      <c r="C3" s="6"/>
      <c r="D3" s="6" t="s">
        <v>91</v>
      </c>
      <c r="E3" s="6"/>
      <c r="F3" s="6"/>
      <c r="G3" s="6"/>
      <c r="N3" s="6"/>
      <c r="O3" s="6"/>
      <c r="P3" s="6"/>
      <c r="Q3" s="6"/>
      <c r="R3" s="6"/>
      <c r="S3" s="6"/>
      <c r="T3" s="6"/>
      <c r="U3" s="6"/>
    </row>
    <row r="4" spans="1:22" s="34" customFormat="1" ht="27" customHeight="1">
      <c r="A4" s="6"/>
      <c r="B4" s="61" t="s">
        <v>11</v>
      </c>
      <c r="C4" s="6"/>
      <c r="D4" s="61" t="s">
        <v>100</v>
      </c>
      <c r="F4" s="6"/>
      <c r="G4" s="6"/>
      <c r="N4" s="6"/>
      <c r="O4" s="6"/>
      <c r="P4" s="6"/>
      <c r="Q4" s="6"/>
      <c r="R4" s="6"/>
      <c r="S4" s="6"/>
      <c r="T4" s="6"/>
      <c r="U4" s="6"/>
    </row>
    <row r="5" spans="1:22" s="34" customFormat="1" ht="27" customHeight="1">
      <c r="A5" s="6"/>
      <c r="B5" s="61" t="s">
        <v>34</v>
      </c>
      <c r="C5" s="6"/>
      <c r="D5" s="6" t="s">
        <v>58</v>
      </c>
      <c r="E5" s="6"/>
      <c r="F5" s="6"/>
      <c r="G5" s="6"/>
      <c r="N5" s="6"/>
      <c r="O5" s="6"/>
      <c r="P5" s="6"/>
      <c r="Q5" s="6"/>
      <c r="R5" s="6"/>
      <c r="S5" s="6"/>
      <c r="T5" s="6"/>
      <c r="U5" s="6"/>
    </row>
    <row r="6" spans="1:22" s="34" customFormat="1" ht="27" customHeight="1">
      <c r="A6" s="7" t="s">
        <v>183</v>
      </c>
      <c r="B6" s="61"/>
      <c r="C6" s="6"/>
      <c r="D6" s="61" t="s">
        <v>101</v>
      </c>
      <c r="F6" s="6"/>
      <c r="G6" s="6"/>
      <c r="N6" s="6"/>
      <c r="O6" s="6"/>
      <c r="P6" s="6"/>
      <c r="Q6" s="6"/>
      <c r="R6" s="6"/>
      <c r="S6" s="6"/>
      <c r="T6" s="6"/>
      <c r="U6" s="6"/>
    </row>
    <row r="7" spans="1:22" s="34" customFormat="1" ht="27" customHeight="1">
      <c r="A7" s="6"/>
      <c r="B7" s="61" t="s">
        <v>181</v>
      </c>
      <c r="C7" s="6"/>
      <c r="D7" s="6" t="s">
        <v>79</v>
      </c>
      <c r="E7" s="6"/>
      <c r="F7" s="6"/>
      <c r="G7" s="6"/>
      <c r="N7" s="6"/>
      <c r="O7" s="6"/>
      <c r="P7" s="6"/>
      <c r="Q7" s="6"/>
      <c r="R7" s="6"/>
      <c r="S7" s="6"/>
      <c r="T7" s="6"/>
      <c r="U7" s="6"/>
    </row>
    <row r="8" spans="1:22" s="34" customFormat="1" ht="27" customHeight="1">
      <c r="A8" s="7" t="s">
        <v>35</v>
      </c>
      <c r="B8" s="61"/>
      <c r="C8" s="6"/>
      <c r="D8" s="61" t="s">
        <v>102</v>
      </c>
      <c r="N8" s="6"/>
      <c r="O8" s="6"/>
      <c r="P8" s="6"/>
      <c r="Q8" s="6"/>
      <c r="R8" s="6"/>
      <c r="S8" s="6"/>
      <c r="T8" s="6"/>
      <c r="U8" s="6"/>
    </row>
    <row r="9" spans="1:22" s="34" customFormat="1" ht="27" customHeight="1">
      <c r="A9" s="6"/>
      <c r="B9" s="61" t="s">
        <v>34</v>
      </c>
      <c r="C9" s="6"/>
      <c r="D9" s="6" t="s">
        <v>80</v>
      </c>
      <c r="E9" s="6"/>
      <c r="F9" s="6"/>
      <c r="G9" s="6"/>
      <c r="N9" s="6"/>
      <c r="O9" s="6"/>
      <c r="P9" s="6"/>
      <c r="Q9" s="6"/>
      <c r="R9" s="6"/>
      <c r="S9" s="6"/>
      <c r="T9" s="6"/>
      <c r="U9" s="6"/>
    </row>
    <row r="10" spans="1:22" s="34" customFormat="1" ht="27" customHeight="1">
      <c r="A10" s="6" t="s">
        <v>203</v>
      </c>
      <c r="B10" s="61"/>
      <c r="C10" s="6"/>
      <c r="D10" s="61" t="s">
        <v>103</v>
      </c>
      <c r="N10" s="6"/>
      <c r="O10" s="6"/>
      <c r="P10" s="6"/>
      <c r="Q10" s="6"/>
      <c r="R10" s="6"/>
      <c r="S10" s="6"/>
      <c r="T10" s="6"/>
      <c r="U10" s="6"/>
    </row>
    <row r="11" spans="1:22" s="34" customFormat="1" ht="27" customHeight="1">
      <c r="A11" s="6"/>
      <c r="B11" s="61" t="s">
        <v>81</v>
      </c>
      <c r="C11" s="6"/>
      <c r="D11" s="6" t="s">
        <v>92</v>
      </c>
      <c r="E11" s="6"/>
      <c r="F11" s="6"/>
      <c r="G11" s="6"/>
      <c r="N11" s="6"/>
      <c r="O11" s="6"/>
      <c r="P11" s="6"/>
      <c r="Q11" s="6"/>
      <c r="R11" s="6"/>
      <c r="S11" s="6"/>
      <c r="T11" s="6"/>
      <c r="U11" s="6"/>
    </row>
    <row r="12" spans="1:22" s="34" customFormat="1" ht="27" customHeight="1">
      <c r="A12" s="6" t="s">
        <v>78</v>
      </c>
      <c r="B12" s="61"/>
      <c r="C12" s="6"/>
      <c r="D12" s="61" t="s">
        <v>157</v>
      </c>
      <c r="F12" s="6"/>
      <c r="G12" s="6"/>
      <c r="N12" s="6"/>
      <c r="O12" s="6"/>
      <c r="P12" s="6"/>
      <c r="Q12" s="6"/>
      <c r="R12" s="6"/>
      <c r="S12" s="6"/>
      <c r="T12" s="6"/>
      <c r="U12" s="6"/>
    </row>
    <row r="13" spans="1:22" s="34" customFormat="1" ht="27" customHeight="1">
      <c r="A13" s="6"/>
      <c r="B13" s="61" t="s">
        <v>151</v>
      </c>
      <c r="C13" s="6"/>
      <c r="D13" s="6" t="s">
        <v>93</v>
      </c>
      <c r="E13" s="6"/>
      <c r="F13" s="6"/>
      <c r="G13" s="6"/>
      <c r="N13" s="6"/>
      <c r="O13" s="6"/>
      <c r="P13" s="6"/>
      <c r="Q13" s="6"/>
      <c r="R13" s="6"/>
      <c r="S13" s="6"/>
      <c r="T13" s="6"/>
      <c r="U13" s="6"/>
    </row>
    <row r="14" spans="1:22" s="34" customFormat="1" ht="27" customHeight="1">
      <c r="A14" s="6" t="s">
        <v>147</v>
      </c>
      <c r="B14" s="61"/>
      <c r="C14" s="6"/>
      <c r="D14" s="61" t="s">
        <v>157</v>
      </c>
      <c r="F14" s="6"/>
      <c r="G14" s="6"/>
      <c r="N14" s="6"/>
      <c r="O14" s="6"/>
      <c r="P14" s="6"/>
      <c r="Q14" s="6"/>
      <c r="R14" s="6"/>
      <c r="S14" s="6"/>
      <c r="T14" s="6"/>
      <c r="U14" s="6"/>
    </row>
    <row r="15" spans="1:22" s="34" customFormat="1" ht="27" customHeight="1">
      <c r="B15" s="61" t="s">
        <v>151</v>
      </c>
      <c r="C15" s="6"/>
      <c r="D15" s="61" t="s">
        <v>197</v>
      </c>
      <c r="E15" s="6"/>
      <c r="F15" s="6"/>
      <c r="G15" s="6"/>
      <c r="N15" s="6"/>
      <c r="O15" s="6"/>
      <c r="P15" s="6"/>
      <c r="Q15" s="6"/>
      <c r="R15" s="6"/>
      <c r="S15" s="6"/>
      <c r="T15" s="6"/>
      <c r="U15" s="6"/>
    </row>
    <row r="16" spans="1:22" s="34" customFormat="1" ht="27" customHeight="1">
      <c r="A16" s="61"/>
      <c r="C16" s="6"/>
      <c r="D16" s="61" t="s">
        <v>198</v>
      </c>
      <c r="F16" s="6"/>
      <c r="G16" s="6"/>
      <c r="N16" s="6"/>
      <c r="O16" s="6"/>
      <c r="P16" s="6"/>
      <c r="Q16" s="6"/>
      <c r="R16" s="6"/>
      <c r="S16" s="6"/>
      <c r="T16" s="6"/>
      <c r="U16" s="6"/>
      <c r="V16" s="6"/>
    </row>
    <row r="17" spans="1:22" s="34" customFormat="1" ht="27" customHeight="1">
      <c r="A17" s="54" t="s">
        <v>97</v>
      </c>
      <c r="B17" s="15"/>
      <c r="C17" s="6"/>
      <c r="D17" s="6"/>
      <c r="E17" s="15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s="34" customFormat="1" ht="27" customHeight="1">
      <c r="A18" s="54" t="s">
        <v>98</v>
      </c>
      <c r="B18" s="1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s="34" customFormat="1" ht="27" customHeight="1">
      <c r="A19" s="54" t="s">
        <v>99</v>
      </c>
      <c r="B19" s="15"/>
      <c r="C19" s="6"/>
      <c r="D19" s="6"/>
      <c r="E19" s="15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34" customFormat="1" ht="27" customHeight="1">
      <c r="A20" s="54" t="s">
        <v>150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s="34" customFormat="1" ht="27" customHeight="1">
      <c r="A21" s="54" t="s">
        <v>207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34" customFormat="1" ht="27" customHeight="1">
      <c r="A22" s="15" t="s">
        <v>184</v>
      </c>
      <c r="B22" s="37"/>
      <c r="C22" s="6"/>
      <c r="D22" s="6"/>
      <c r="E22" s="6"/>
      <c r="F22" s="6"/>
      <c r="G22" s="6"/>
      <c r="H22" s="6"/>
      <c r="I22" s="6"/>
    </row>
    <row r="23" spans="1:22" s="34" customFormat="1" ht="27" customHeight="1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s="34" customFormat="1" ht="27" customHeight="1"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s="34" customFormat="1" ht="32.25" customHeight="1">
      <c r="A25" s="9" t="s">
        <v>168</v>
      </c>
      <c r="B25" s="8"/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s="34" customFormat="1" ht="27" customHeight="1">
      <c r="A26" s="11"/>
      <c r="B26" s="11"/>
      <c r="C26" s="17">
        <v>2016</v>
      </c>
      <c r="D26" s="17">
        <v>2017</v>
      </c>
      <c r="E26" s="17">
        <v>2018</v>
      </c>
      <c r="F26" s="17">
        <v>2019</v>
      </c>
      <c r="G26" s="17">
        <v>2020</v>
      </c>
      <c r="H26" s="17">
        <v>2021</v>
      </c>
      <c r="I26" s="17">
        <v>2022</v>
      </c>
      <c r="J26" s="17">
        <v>2023</v>
      </c>
      <c r="K26" s="17">
        <v>2024</v>
      </c>
      <c r="L26" s="17">
        <v>2025</v>
      </c>
      <c r="M26" s="58"/>
      <c r="N26" s="6"/>
      <c r="O26" s="6"/>
      <c r="P26" s="6"/>
      <c r="Q26" s="6"/>
      <c r="R26" s="6"/>
      <c r="S26" s="6"/>
      <c r="T26" s="6"/>
      <c r="U26" s="6"/>
      <c r="V26" s="6"/>
    </row>
    <row r="27" spans="1:22" s="34" customFormat="1" ht="27" customHeight="1">
      <c r="A27" s="6" t="s">
        <v>20</v>
      </c>
      <c r="C27" s="55">
        <v>2919</v>
      </c>
      <c r="D27" s="55">
        <v>3179</v>
      </c>
      <c r="E27" s="55">
        <v>3560</v>
      </c>
      <c r="F27" s="55">
        <v>3969</v>
      </c>
      <c r="G27" s="55">
        <v>3867</v>
      </c>
      <c r="H27" s="55">
        <v>3794</v>
      </c>
      <c r="I27" s="55">
        <v>4085</v>
      </c>
      <c r="J27" s="55">
        <v>5554</v>
      </c>
      <c r="K27" s="55">
        <v>6493</v>
      </c>
      <c r="L27" s="55">
        <v>6289</v>
      </c>
      <c r="M27" s="58"/>
      <c r="N27" s="6"/>
      <c r="O27" s="6"/>
      <c r="P27" s="6"/>
      <c r="Q27" s="6"/>
      <c r="R27" s="6"/>
      <c r="S27" s="6"/>
      <c r="T27" s="6"/>
      <c r="U27" s="6"/>
      <c r="V27" s="6"/>
    </row>
    <row r="28" spans="1:22" s="34" customFormat="1" ht="27" customHeight="1">
      <c r="A28" s="6" t="s">
        <v>185</v>
      </c>
      <c r="C28" s="46">
        <v>701</v>
      </c>
      <c r="D28" s="46">
        <v>715</v>
      </c>
      <c r="E28" s="46">
        <v>792</v>
      </c>
      <c r="F28" s="46">
        <v>694</v>
      </c>
      <c r="G28" s="46">
        <v>746</v>
      </c>
      <c r="H28" s="46">
        <v>1144</v>
      </c>
      <c r="I28" s="46">
        <v>1159</v>
      </c>
      <c r="J28" s="46">
        <v>795</v>
      </c>
      <c r="K28" s="46">
        <v>889</v>
      </c>
      <c r="L28" s="46">
        <v>1114</v>
      </c>
      <c r="M28" s="58"/>
      <c r="N28" s="6"/>
      <c r="O28" s="6"/>
      <c r="P28" s="6"/>
      <c r="Q28" s="6"/>
      <c r="R28" s="6"/>
      <c r="S28" s="6"/>
      <c r="T28" s="6"/>
      <c r="U28" s="6"/>
      <c r="V28" s="6"/>
    </row>
    <row r="29" spans="1:22" s="34" customFormat="1" ht="27" customHeight="1">
      <c r="A29" s="6" t="s">
        <v>10</v>
      </c>
      <c r="C29" s="46">
        <v>468</v>
      </c>
      <c r="D29" s="46">
        <v>477</v>
      </c>
      <c r="E29" s="46">
        <v>942</v>
      </c>
      <c r="F29" s="46">
        <v>539</v>
      </c>
      <c r="G29" s="46">
        <v>566</v>
      </c>
      <c r="H29" s="46">
        <v>881</v>
      </c>
      <c r="I29" s="46">
        <v>880</v>
      </c>
      <c r="J29" s="46">
        <v>619</v>
      </c>
      <c r="K29" s="46">
        <v>696</v>
      </c>
      <c r="L29" s="46">
        <v>890</v>
      </c>
      <c r="M29" s="58"/>
      <c r="N29" s="6"/>
      <c r="O29" s="6"/>
      <c r="P29" s="6"/>
      <c r="Q29" s="6"/>
      <c r="R29" s="6"/>
      <c r="S29" s="6"/>
      <c r="T29" s="6"/>
      <c r="U29" s="6"/>
      <c r="V29" s="6"/>
    </row>
    <row r="30" spans="1:22" s="34" customFormat="1" ht="27" customHeight="1">
      <c r="A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34" customFormat="1" ht="27" customHeight="1">
      <c r="A31" s="6" t="s">
        <v>186</v>
      </c>
      <c r="C31" s="46">
        <v>40837</v>
      </c>
      <c r="D31" s="46">
        <v>42596</v>
      </c>
      <c r="E31" s="46">
        <v>45720</v>
      </c>
      <c r="F31" s="46">
        <v>48483</v>
      </c>
      <c r="G31" s="46">
        <v>48719</v>
      </c>
      <c r="H31" s="46">
        <v>51624</v>
      </c>
      <c r="I31" s="46">
        <v>58864</v>
      </c>
      <c r="J31" s="46">
        <v>70732</v>
      </c>
      <c r="K31" s="46">
        <v>73612</v>
      </c>
      <c r="L31" s="46">
        <v>70021</v>
      </c>
      <c r="M31" s="58"/>
      <c r="N31" s="6"/>
      <c r="O31" s="6"/>
      <c r="P31" s="6"/>
      <c r="Q31" s="6"/>
      <c r="R31" s="6"/>
      <c r="S31" s="6"/>
      <c r="T31" s="6"/>
      <c r="U31" s="6"/>
      <c r="V31" s="6"/>
    </row>
    <row r="32" spans="1:22" s="34" customFormat="1" ht="27" customHeight="1">
      <c r="A32" s="6" t="s">
        <v>94</v>
      </c>
      <c r="C32" s="46">
        <v>34730</v>
      </c>
      <c r="D32" s="46">
        <v>35857</v>
      </c>
      <c r="E32" s="46">
        <v>38072</v>
      </c>
      <c r="F32" s="46">
        <v>41036</v>
      </c>
      <c r="G32" s="46">
        <v>41619</v>
      </c>
      <c r="H32" s="46">
        <v>45363</v>
      </c>
      <c r="I32" s="46">
        <v>49146</v>
      </c>
      <c r="J32" s="46">
        <v>57861</v>
      </c>
      <c r="K32" s="46">
        <v>60403</v>
      </c>
      <c r="L32" s="46">
        <f>44487+6830+7600</f>
        <v>58917</v>
      </c>
      <c r="M32" s="58"/>
      <c r="N32" s="6"/>
      <c r="O32" s="6"/>
      <c r="P32" s="6"/>
      <c r="Q32" s="6"/>
      <c r="R32" s="6"/>
      <c r="S32" s="6"/>
      <c r="T32" s="6"/>
      <c r="U32" s="6"/>
      <c r="V32" s="6"/>
    </row>
    <row r="33" spans="1:22" s="34" customFormat="1" ht="27" customHeight="1">
      <c r="A33" s="8" t="s">
        <v>42</v>
      </c>
      <c r="B33" s="53"/>
      <c r="C33" s="56">
        <v>3371</v>
      </c>
      <c r="D33" s="56">
        <v>4134</v>
      </c>
      <c r="E33" s="56">
        <v>4906</v>
      </c>
      <c r="F33" s="56">
        <v>5153</v>
      </c>
      <c r="G33" s="56">
        <v>4238</v>
      </c>
      <c r="H33" s="56">
        <v>3895</v>
      </c>
      <c r="I33" s="56">
        <v>6434</v>
      </c>
      <c r="J33" s="56">
        <v>8687</v>
      </c>
      <c r="K33" s="56">
        <v>6225</v>
      </c>
      <c r="L33" s="56">
        <v>5900</v>
      </c>
      <c r="M33" s="58"/>
      <c r="N33" s="6"/>
      <c r="O33" s="6"/>
      <c r="P33" s="6"/>
      <c r="Q33" s="6"/>
      <c r="R33" s="6"/>
      <c r="S33" s="6"/>
      <c r="T33" s="6"/>
      <c r="U33" s="6"/>
      <c r="V33" s="6"/>
    </row>
    <row r="34" spans="1:22" s="34" customFormat="1" ht="27" customHeight="1">
      <c r="A34" s="6"/>
      <c r="B34" s="46"/>
      <c r="C34" s="6"/>
      <c r="D34" s="6"/>
      <c r="E34" s="6"/>
      <c r="F34" s="6"/>
      <c r="G34" s="6"/>
      <c r="H34" s="6"/>
      <c r="I34" s="6"/>
    </row>
    <row r="35" spans="1:22" s="34" customFormat="1" ht="27" customHeight="1">
      <c r="A35" s="15" t="s">
        <v>187</v>
      </c>
      <c r="C35" s="6"/>
      <c r="D35" s="6"/>
      <c r="E35" s="6"/>
      <c r="F35" s="6"/>
      <c r="G35" s="6"/>
      <c r="H35" s="6"/>
      <c r="I35" s="6"/>
    </row>
    <row r="36" spans="1:22" s="34" customFormat="1" ht="27" customHeight="1">
      <c r="A36" s="15" t="s">
        <v>136</v>
      </c>
      <c r="B36" s="6"/>
      <c r="C36" s="6"/>
      <c r="D36" s="6"/>
      <c r="E36" s="6"/>
      <c r="F36" s="6"/>
      <c r="G36" s="6"/>
      <c r="H36" s="6"/>
      <c r="I36" s="6"/>
    </row>
    <row r="37" spans="1:22" s="34" customFormat="1" ht="27" customHeight="1">
      <c r="A37" s="15" t="s">
        <v>137</v>
      </c>
      <c r="B37" s="6"/>
      <c r="C37" s="6"/>
      <c r="D37" s="6"/>
      <c r="E37" s="6"/>
      <c r="F37" s="6"/>
      <c r="G37" s="6"/>
      <c r="H37" s="6"/>
      <c r="I37" s="6"/>
    </row>
    <row r="38" spans="1:22" s="34" customFormat="1" ht="27" customHeight="1">
      <c r="A38" s="15" t="s">
        <v>188</v>
      </c>
      <c r="C38" s="6"/>
      <c r="D38" s="6"/>
      <c r="E38" s="6"/>
      <c r="F38" s="6"/>
      <c r="G38" s="6"/>
      <c r="H38" s="6"/>
      <c r="I38" s="6"/>
    </row>
    <row r="39" spans="1:22" s="34" customFormat="1" ht="27" customHeight="1">
      <c r="A39" s="15"/>
      <c r="B39" s="6"/>
      <c r="C39" s="6"/>
      <c r="D39" s="6"/>
      <c r="E39" s="6"/>
      <c r="F39" s="6"/>
      <c r="G39" s="6"/>
      <c r="H39" s="6"/>
      <c r="I39" s="6"/>
    </row>
    <row r="40" spans="1:22" ht="24.75" customHeight="1">
      <c r="C40" s="57"/>
      <c r="D40" s="57"/>
      <c r="E40" s="57"/>
      <c r="F40" s="57"/>
      <c r="G40" s="57"/>
      <c r="H40" s="57"/>
      <c r="I40" s="57"/>
      <c r="J40" s="57"/>
      <c r="K40" s="57"/>
    </row>
  </sheetData>
  <pageMargins left="0.5" right="0.5" top="0.5" bottom="0.5" header="0.5" footer="0.25"/>
  <pageSetup scale="40" firstPageNumber="4" orientation="landscape" useFirstPageNumber="1" r:id="rId1"/>
  <headerFooter alignWithMargins="0">
    <oddFooter>&amp;R&amp;"Calibri"&amp;11&amp;K000000&amp;12&amp;A_x000D_&amp;1#&amp;"Calibri"&amp;10&amp;KFF0000Highly Confidential with No Personal Information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2"/>
  <sheetViews>
    <sheetView zoomScale="50" zoomScaleNormal="50" workbookViewId="0"/>
  </sheetViews>
  <sheetFormatPr defaultColWidth="11.3984375" defaultRowHeight="23"/>
  <cols>
    <col min="1" max="1" width="6" style="4" customWidth="1"/>
    <col min="2" max="2" width="75.69921875" style="4" customWidth="1"/>
    <col min="3" max="3" width="70" style="4" customWidth="1"/>
    <col min="4" max="10" width="20.69921875" style="4" customWidth="1"/>
    <col min="11" max="11" width="20.3984375" style="4" customWidth="1"/>
    <col min="12" max="13" width="20.69921875" style="4" customWidth="1"/>
    <col min="14" max="14" width="21.3984375" style="4" customWidth="1"/>
    <col min="15" max="15" width="13.59765625" style="4" bestFit="1" customWidth="1"/>
    <col min="16" max="16384" width="11.3984375" style="4"/>
  </cols>
  <sheetData>
    <row r="1" spans="1:13" s="6" customFormat="1" ht="32.25" customHeight="1">
      <c r="A1" s="9" t="s">
        <v>169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6" customFormat="1" ht="27" customHeight="1">
      <c r="A2" s="6" t="s">
        <v>13</v>
      </c>
      <c r="C2" s="6" t="s">
        <v>139</v>
      </c>
      <c r="D2" s="49"/>
      <c r="E2" s="6" t="s">
        <v>38</v>
      </c>
    </row>
    <row r="3" spans="1:13" s="6" customFormat="1" ht="27" customHeight="1">
      <c r="B3" s="61" t="s">
        <v>181</v>
      </c>
      <c r="C3" s="61" t="s">
        <v>182</v>
      </c>
      <c r="D3" s="61"/>
      <c r="E3" s="61" t="s">
        <v>154</v>
      </c>
    </row>
    <row r="4" spans="1:13" s="6" customFormat="1" ht="27" customHeight="1">
      <c r="A4" s="6" t="s">
        <v>14</v>
      </c>
      <c r="B4" s="61"/>
      <c r="C4" s="6" t="s">
        <v>158</v>
      </c>
      <c r="E4" s="6" t="s">
        <v>69</v>
      </c>
    </row>
    <row r="5" spans="1:13" s="6" customFormat="1" ht="27" customHeight="1">
      <c r="B5" s="62" t="s">
        <v>34</v>
      </c>
      <c r="C5" s="63" t="s">
        <v>104</v>
      </c>
      <c r="D5" s="61"/>
      <c r="E5" s="61" t="s">
        <v>106</v>
      </c>
    </row>
    <row r="6" spans="1:13" s="6" customFormat="1" ht="27" customHeight="1">
      <c r="A6" s="6" t="s">
        <v>16</v>
      </c>
      <c r="B6" s="61"/>
      <c r="C6" s="6" t="s">
        <v>189</v>
      </c>
      <c r="E6" s="6" t="s">
        <v>37</v>
      </c>
    </row>
    <row r="7" spans="1:13" s="6" customFormat="1" ht="27" customHeight="1">
      <c r="B7" s="62" t="s">
        <v>34</v>
      </c>
      <c r="C7" s="61" t="s">
        <v>105</v>
      </c>
      <c r="D7" s="61"/>
      <c r="E7" s="61" t="s">
        <v>106</v>
      </c>
      <c r="G7" s="49"/>
    </row>
    <row r="8" spans="1:13" s="6" customFormat="1" ht="27" customHeight="1">
      <c r="A8" s="6" t="s">
        <v>1</v>
      </c>
      <c r="B8" s="62"/>
      <c r="C8" s="6" t="s">
        <v>111</v>
      </c>
      <c r="D8" s="49"/>
      <c r="E8" s="7" t="s">
        <v>36</v>
      </c>
    </row>
    <row r="9" spans="1:13" s="6" customFormat="1" ht="27" customHeight="1">
      <c r="B9" s="61" t="s">
        <v>181</v>
      </c>
      <c r="C9" s="61" t="s">
        <v>105</v>
      </c>
      <c r="E9" s="63" t="s">
        <v>107</v>
      </c>
    </row>
    <row r="10" spans="1:13" s="6" customFormat="1" ht="27" customHeight="1">
      <c r="A10" s="6" t="s">
        <v>12</v>
      </c>
      <c r="B10" s="61"/>
      <c r="C10" s="6" t="s">
        <v>145</v>
      </c>
      <c r="D10" s="49"/>
      <c r="E10" s="6" t="s">
        <v>82</v>
      </c>
    </row>
    <row r="11" spans="1:13" s="6" customFormat="1" ht="27" customHeight="1">
      <c r="B11" s="61" t="s">
        <v>181</v>
      </c>
      <c r="C11" s="61" t="s">
        <v>182</v>
      </c>
      <c r="D11" s="61"/>
      <c r="E11" s="61" t="s">
        <v>108</v>
      </c>
      <c r="G11" s="49"/>
    </row>
    <row r="12" spans="1:13" s="6" customFormat="1" ht="27" customHeight="1">
      <c r="A12" s="6" t="s">
        <v>59</v>
      </c>
      <c r="B12" s="61"/>
      <c r="C12" s="6" t="s">
        <v>146</v>
      </c>
      <c r="D12" s="49"/>
      <c r="E12" s="6" t="s">
        <v>60</v>
      </c>
    </row>
    <row r="13" spans="1:13" s="6" customFormat="1" ht="27" customHeight="1">
      <c r="B13" s="61" t="s">
        <v>181</v>
      </c>
      <c r="C13" s="61" t="s">
        <v>182</v>
      </c>
      <c r="D13" s="61"/>
      <c r="E13" s="63" t="s">
        <v>109</v>
      </c>
    </row>
    <row r="14" spans="1:13" s="6" customFormat="1" ht="27" customHeight="1">
      <c r="D14" s="49"/>
    </row>
    <row r="15" spans="1:13" s="6" customFormat="1" ht="27" customHeight="1">
      <c r="A15" s="15" t="s">
        <v>196</v>
      </c>
    </row>
    <row r="16" spans="1:13" s="6" customFormat="1" ht="27" customHeight="1"/>
    <row r="17" spans="1:14" ht="32.25" customHeight="1">
      <c r="A17" s="9" t="s">
        <v>148</v>
      </c>
      <c r="B17" s="6"/>
    </row>
    <row r="18" spans="1:14" ht="27" customHeight="1">
      <c r="A18" s="11" t="s">
        <v>5</v>
      </c>
      <c r="B18" s="11"/>
      <c r="C18" s="5"/>
      <c r="D18" s="17">
        <v>2016</v>
      </c>
      <c r="E18" s="17">
        <v>2017</v>
      </c>
      <c r="F18" s="17">
        <v>2018</v>
      </c>
      <c r="G18" s="17">
        <v>2019</v>
      </c>
      <c r="H18" s="17">
        <v>2020</v>
      </c>
      <c r="I18" s="17">
        <v>2021</v>
      </c>
      <c r="J18" s="17">
        <v>2022</v>
      </c>
      <c r="K18" s="17">
        <v>2023</v>
      </c>
      <c r="L18" s="17">
        <v>2024</v>
      </c>
      <c r="M18" s="17">
        <v>2025</v>
      </c>
      <c r="N18" s="59"/>
    </row>
    <row r="19" spans="1:14" ht="27" customHeight="1">
      <c r="A19" s="6" t="s">
        <v>179</v>
      </c>
      <c r="B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4" ht="27" customHeight="1">
      <c r="B20" s="6" t="s">
        <v>61</v>
      </c>
      <c r="D20" s="64">
        <v>348</v>
      </c>
      <c r="E20" s="64">
        <v>343.9</v>
      </c>
      <c r="F20" s="64">
        <v>415.1</v>
      </c>
      <c r="G20" s="64">
        <v>286.2</v>
      </c>
      <c r="H20" s="64">
        <v>265.3</v>
      </c>
      <c r="I20" s="64">
        <v>295.2</v>
      </c>
      <c r="J20" s="64">
        <v>343.1</v>
      </c>
      <c r="K20" s="64">
        <v>386</v>
      </c>
      <c r="L20" s="64">
        <v>487.6</v>
      </c>
      <c r="M20" s="64">
        <v>454.7</v>
      </c>
      <c r="N20" s="59"/>
    </row>
    <row r="21" spans="1:14" ht="27" customHeight="1">
      <c r="B21" s="6" t="s">
        <v>73</v>
      </c>
      <c r="D21" s="39">
        <v>1.9900000000000001E-2</v>
      </c>
      <c r="E21" s="39">
        <v>0.02</v>
      </c>
      <c r="F21" s="39">
        <v>2.29E-2</v>
      </c>
      <c r="G21" s="39">
        <v>1.47E-2</v>
      </c>
      <c r="H21" s="39">
        <v>1.21E-2</v>
      </c>
      <c r="I21" s="39">
        <v>1.14E-2</v>
      </c>
      <c r="J21" s="39">
        <v>1.1908287431102799E-2</v>
      </c>
      <c r="K21" s="39">
        <v>1.2066340279121306E-2</v>
      </c>
      <c r="L21" s="39">
        <v>1.4367452378817095E-2</v>
      </c>
      <c r="M21" s="39">
        <v>1.3923410198627044E-2</v>
      </c>
      <c r="N21" s="59"/>
    </row>
    <row r="22" spans="1:14" ht="27" customHeight="1">
      <c r="B22" s="6" t="s">
        <v>17</v>
      </c>
      <c r="D22" s="64">
        <v>24.1</v>
      </c>
      <c r="E22" s="64">
        <v>30.4</v>
      </c>
      <c r="F22" s="64">
        <v>15.7</v>
      </c>
      <c r="G22" s="64">
        <v>21.4</v>
      </c>
      <c r="H22" s="64">
        <v>41</v>
      </c>
      <c r="I22" s="64">
        <v>22.2</v>
      </c>
      <c r="J22" s="64">
        <v>24.6</v>
      </c>
      <c r="K22" s="64">
        <v>45.4</v>
      </c>
      <c r="L22" s="64">
        <v>147.6</v>
      </c>
      <c r="M22" s="64">
        <v>163.6</v>
      </c>
      <c r="N22" s="59"/>
    </row>
    <row r="23" spans="1:14" ht="27" customHeight="1">
      <c r="A23" s="3"/>
      <c r="B23" s="8" t="s">
        <v>71</v>
      </c>
      <c r="C23" s="3"/>
      <c r="D23" s="65">
        <v>1.4E-3</v>
      </c>
      <c r="E23" s="65">
        <v>1.8E-3</v>
      </c>
      <c r="F23" s="65">
        <v>8.9999999999999998E-4</v>
      </c>
      <c r="G23" s="65">
        <v>1.1000000000000001E-3</v>
      </c>
      <c r="H23" s="65">
        <v>2.0999999999999999E-3</v>
      </c>
      <c r="I23" s="65">
        <v>1E-3</v>
      </c>
      <c r="J23" s="65">
        <v>9.25986533774376E-4</v>
      </c>
      <c r="K23" s="65">
        <v>1.5312460401987508E-3</v>
      </c>
      <c r="L23" s="65">
        <v>4.5323935149106948E-3</v>
      </c>
      <c r="M23" s="65">
        <v>4.9153214898927681E-3</v>
      </c>
      <c r="N23" s="59"/>
    </row>
    <row r="24" spans="1:14" ht="27" customHeight="1">
      <c r="A24" s="6" t="s">
        <v>180</v>
      </c>
      <c r="B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59"/>
    </row>
    <row r="25" spans="1:14" ht="27" customHeight="1">
      <c r="B25" s="6" t="s">
        <v>61</v>
      </c>
      <c r="D25" s="64">
        <v>22</v>
      </c>
      <c r="E25" s="64">
        <v>27.6</v>
      </c>
      <c r="F25" s="64">
        <v>41.7</v>
      </c>
      <c r="G25" s="64">
        <v>32.700000000000003</v>
      </c>
      <c r="H25" s="64">
        <v>18.5</v>
      </c>
      <c r="I25" s="64">
        <v>20</v>
      </c>
      <c r="J25" s="64">
        <v>27</v>
      </c>
      <c r="K25" s="64">
        <v>42.6</v>
      </c>
      <c r="L25" s="64">
        <v>57.3</v>
      </c>
      <c r="M25" s="64">
        <v>49.2</v>
      </c>
      <c r="N25" s="59"/>
    </row>
    <row r="26" spans="1:14" ht="27" customHeight="1">
      <c r="B26" s="6" t="s">
        <v>74</v>
      </c>
      <c r="D26" s="39">
        <v>7.1000000000000004E-3</v>
      </c>
      <c r="E26" s="39">
        <v>7.7000000000000002E-3</v>
      </c>
      <c r="F26" s="39">
        <v>1.0999999999999999E-2</v>
      </c>
      <c r="G26" s="39">
        <v>8.5000000000000006E-3</v>
      </c>
      <c r="H26" s="39">
        <v>4.7999999999999996E-3</v>
      </c>
      <c r="I26" s="39">
        <v>5.3E-3</v>
      </c>
      <c r="J26" s="39">
        <v>6.4812744169706997E-3</v>
      </c>
      <c r="K26" s="39">
        <v>9.2722350690135971E-3</v>
      </c>
      <c r="L26" s="39">
        <v>1.262447094488923E-2</v>
      </c>
      <c r="M26" s="39">
        <v>1.0519673160256525E-2</v>
      </c>
      <c r="N26" s="59"/>
    </row>
    <row r="27" spans="1:14" ht="27" customHeight="1">
      <c r="B27" s="6" t="s">
        <v>62</v>
      </c>
      <c r="D27" s="64">
        <v>35.799999999999997</v>
      </c>
      <c r="E27" s="64">
        <v>32.300000000000004</v>
      </c>
      <c r="F27" s="64">
        <v>34.1</v>
      </c>
      <c r="G27" s="64">
        <v>31.6</v>
      </c>
      <c r="H27" s="64">
        <v>22.1</v>
      </c>
      <c r="I27" s="71" t="s">
        <v>170</v>
      </c>
      <c r="J27" s="71" t="s">
        <v>171</v>
      </c>
      <c r="K27" s="70">
        <v>22.6</v>
      </c>
      <c r="L27" s="71">
        <v>64.400000000000006</v>
      </c>
      <c r="M27" s="71">
        <v>65.900000000000006</v>
      </c>
      <c r="N27" s="59"/>
    </row>
    <row r="28" spans="1:14" ht="27" customHeight="1">
      <c r="A28" s="3"/>
      <c r="B28" s="8" t="s">
        <v>72</v>
      </c>
      <c r="C28" s="3"/>
      <c r="D28" s="65">
        <v>1.4E-2</v>
      </c>
      <c r="E28" s="65">
        <v>1.0800000000000001E-2</v>
      </c>
      <c r="F28" s="65">
        <v>1.0500000000000001E-2</v>
      </c>
      <c r="G28" s="65">
        <v>9.1999999999999998E-3</v>
      </c>
      <c r="H28" s="65">
        <v>6.4999999999999997E-3</v>
      </c>
      <c r="I28" s="66" t="s">
        <v>172</v>
      </c>
      <c r="J28" s="66" t="s">
        <v>173</v>
      </c>
      <c r="K28" s="66">
        <v>5.8999999999999999E-3</v>
      </c>
      <c r="L28" s="66">
        <v>1.6501533315160622E-2</v>
      </c>
      <c r="M28" s="66">
        <v>1.5683599811790277E-2</v>
      </c>
      <c r="N28" s="59"/>
    </row>
    <row r="29" spans="1:14" ht="27" customHeight="1">
      <c r="A29" s="6" t="s">
        <v>149</v>
      </c>
      <c r="B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59"/>
    </row>
    <row r="30" spans="1:14" ht="27" customHeight="1">
      <c r="B30" s="6" t="s">
        <v>61</v>
      </c>
      <c r="D30" s="64">
        <v>21.6</v>
      </c>
      <c r="E30" s="64">
        <v>21.7</v>
      </c>
      <c r="F30" s="64">
        <v>22</v>
      </c>
      <c r="G30" s="64">
        <v>26.4</v>
      </c>
      <c r="H30" s="64">
        <v>18.399999999999999</v>
      </c>
      <c r="I30" s="64">
        <v>11.2</v>
      </c>
      <c r="J30" s="64">
        <v>16.8</v>
      </c>
      <c r="K30" s="64">
        <v>22.7</v>
      </c>
      <c r="L30" s="64">
        <v>22.7</v>
      </c>
      <c r="M30" s="64">
        <v>22.5</v>
      </c>
      <c r="N30" s="59"/>
    </row>
    <row r="31" spans="1:14" ht="27" customHeight="1">
      <c r="B31" s="6" t="s">
        <v>75</v>
      </c>
      <c r="D31" s="39">
        <v>3.5700000000000003E-2</v>
      </c>
      <c r="E31" s="39">
        <v>3.04E-2</v>
      </c>
      <c r="F31" s="39">
        <v>2.8500000000000001E-2</v>
      </c>
      <c r="G31" s="39">
        <v>3.5099999999999999E-2</v>
      </c>
      <c r="H31" s="39">
        <v>2.3300000000000001E-2</v>
      </c>
      <c r="I31" s="39">
        <v>1.15E-2</v>
      </c>
      <c r="J31" s="39">
        <v>1.4991196719500799E-2</v>
      </c>
      <c r="K31" s="39">
        <v>1.5966170546883898E-2</v>
      </c>
      <c r="L31" s="39">
        <v>1.3867589828023157E-2</v>
      </c>
      <c r="M31" s="39">
        <v>1.3563641897603354E-2</v>
      </c>
      <c r="N31" s="59"/>
    </row>
    <row r="32" spans="1:14" ht="27" customHeight="1">
      <c r="B32" s="6" t="s">
        <v>3</v>
      </c>
      <c r="D32" s="64">
        <v>2.5</v>
      </c>
      <c r="E32" s="64">
        <v>5.4</v>
      </c>
      <c r="F32" s="64">
        <v>3.1</v>
      </c>
      <c r="G32" s="64">
        <v>2.1</v>
      </c>
      <c r="H32" s="64">
        <v>1.7000000000000002</v>
      </c>
      <c r="I32" s="64">
        <v>2.9</v>
      </c>
      <c r="J32" s="64">
        <v>1.7</v>
      </c>
      <c r="K32" s="64">
        <v>2.5</v>
      </c>
      <c r="L32" s="64">
        <v>3.3</v>
      </c>
      <c r="M32" s="64">
        <v>2.4</v>
      </c>
      <c r="N32" s="59"/>
    </row>
    <row r="33" spans="1:14" ht="27" customHeight="1">
      <c r="A33" s="3"/>
      <c r="B33" s="8" t="s">
        <v>70</v>
      </c>
      <c r="C33" s="3"/>
      <c r="D33" s="65">
        <v>4.4999999999999997E-3</v>
      </c>
      <c r="E33" s="65">
        <v>8.6999999999999994E-3</v>
      </c>
      <c r="F33" s="65">
        <v>4.4000000000000003E-3</v>
      </c>
      <c r="G33" s="65">
        <v>3.0000000000000001E-3</v>
      </c>
      <c r="H33" s="65">
        <v>2.3999999999999998E-3</v>
      </c>
      <c r="I33" s="65">
        <v>3.5999999999999999E-3</v>
      </c>
      <c r="J33" s="65">
        <v>1.81950121030957E-3</v>
      </c>
      <c r="K33" s="65">
        <v>2.1437403003447195E-3</v>
      </c>
      <c r="L33" s="65">
        <v>2.3452593538423761E-3</v>
      </c>
      <c r="M33" s="65">
        <v>1.5555175494211917E-3</v>
      </c>
      <c r="N33" s="59"/>
    </row>
    <row r="34" spans="1:14" ht="27" customHeight="1">
      <c r="A34" s="6" t="s">
        <v>18</v>
      </c>
      <c r="B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59"/>
    </row>
    <row r="35" spans="1:14" ht="27" customHeight="1">
      <c r="B35" s="6" t="s">
        <v>61</v>
      </c>
      <c r="D35" s="64">
        <v>9.6999999999999993</v>
      </c>
      <c r="E35" s="64">
        <v>8.8000000000000007</v>
      </c>
      <c r="F35" s="64">
        <v>4.4000000000000004</v>
      </c>
      <c r="G35" s="64">
        <v>7.5</v>
      </c>
      <c r="H35" s="64">
        <v>9.7000000000000011</v>
      </c>
      <c r="I35" s="64">
        <v>14.4</v>
      </c>
      <c r="J35" s="64">
        <v>18</v>
      </c>
      <c r="K35" s="64">
        <v>62.8</v>
      </c>
      <c r="L35" s="64">
        <v>39.799999999999997</v>
      </c>
      <c r="M35" s="64">
        <v>13.7</v>
      </c>
      <c r="N35" s="59"/>
    </row>
    <row r="36" spans="1:14" ht="27" customHeight="1">
      <c r="B36" s="6" t="s">
        <v>76</v>
      </c>
      <c r="D36" s="39">
        <v>1.5E-3</v>
      </c>
      <c r="E36" s="39">
        <v>1.2999999999999999E-3</v>
      </c>
      <c r="F36" s="39">
        <v>5.9999999999999995E-4</v>
      </c>
      <c r="G36" s="39">
        <v>8.9999999999999998E-4</v>
      </c>
      <c r="H36" s="39">
        <v>1.4E-3</v>
      </c>
      <c r="I36" s="39">
        <v>2.3999999999999998E-3</v>
      </c>
      <c r="J36" s="39">
        <v>2.1417097983223274E-3</v>
      </c>
      <c r="K36" s="39">
        <v>4.7111424520446202E-3</v>
      </c>
      <c r="L36" s="39">
        <v>2.8198751603006919E-3</v>
      </c>
      <c r="M36" s="39">
        <v>1.0824990715792631E-3</v>
      </c>
      <c r="N36" s="59"/>
    </row>
    <row r="37" spans="1:14" ht="27" customHeight="1">
      <c r="B37" s="6" t="s">
        <v>140</v>
      </c>
      <c r="D37" s="33">
        <v>4</v>
      </c>
      <c r="E37" s="33">
        <v>0.2</v>
      </c>
      <c r="F37" s="33">
        <v>0.9</v>
      </c>
      <c r="G37" s="33">
        <v>-3.8</v>
      </c>
      <c r="H37" s="33">
        <v>-0.4</v>
      </c>
      <c r="I37" s="33">
        <v>0.3</v>
      </c>
      <c r="J37" s="33">
        <v>0.19999999999999998</v>
      </c>
      <c r="K37" s="33">
        <v>-0.4</v>
      </c>
      <c r="L37" s="33">
        <v>-0.2</v>
      </c>
      <c r="M37" s="33">
        <v>3.8</v>
      </c>
      <c r="N37" s="59"/>
    </row>
    <row r="38" spans="1:14" ht="27" customHeight="1">
      <c r="A38" s="8"/>
      <c r="B38" s="8" t="s">
        <v>19</v>
      </c>
      <c r="C38" s="3"/>
      <c r="D38" s="66">
        <v>5.0000000000000001E-4</v>
      </c>
      <c r="E38" s="66">
        <v>0</v>
      </c>
      <c r="F38" s="66">
        <v>1E-4</v>
      </c>
      <c r="G38" s="66" t="s">
        <v>141</v>
      </c>
      <c r="H38" s="67" t="s">
        <v>96</v>
      </c>
      <c r="I38" s="67">
        <v>0</v>
      </c>
      <c r="J38" s="67">
        <v>0</v>
      </c>
      <c r="K38" s="67" t="s">
        <v>96</v>
      </c>
      <c r="L38" s="66">
        <v>-1.4170226936184383E-5</v>
      </c>
      <c r="M38" s="66">
        <v>3.002552169343942E-4</v>
      </c>
      <c r="N38" s="59"/>
    </row>
    <row r="39" spans="1:14" ht="27" customHeight="1">
      <c r="A39" s="6"/>
      <c r="B39" s="6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1:14">
      <c r="A40" s="15" t="s">
        <v>174</v>
      </c>
    </row>
    <row r="41" spans="1:14">
      <c r="B41" s="15" t="s">
        <v>143</v>
      </c>
    </row>
    <row r="42" spans="1:14">
      <c r="B42" s="15" t="s">
        <v>144</v>
      </c>
    </row>
  </sheetData>
  <phoneticPr fontId="0" type="noConversion"/>
  <pageMargins left="0.5" right="0.5" top="0.5" bottom="0.5" header="0.5" footer="0.25"/>
  <pageSetup scale="39" firstPageNumber="4" orientation="landscape" useFirstPageNumber="1" r:id="rId1"/>
  <headerFooter alignWithMargins="0">
    <oddFooter>&amp;R&amp;"Calibri"&amp;11&amp;K000000&amp;12&amp;A_x000D_&amp;1#&amp;"Calibri"&amp;10&amp;KFF0000Highly Confidential with No Personal Information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9"/>
  <sheetViews>
    <sheetView zoomScale="50" zoomScaleNormal="50" zoomScaleSheetLayoutView="40" workbookViewId="0"/>
  </sheetViews>
  <sheetFormatPr defaultColWidth="9.09765625" defaultRowHeight="24.5"/>
  <cols>
    <col min="1" max="1" width="6" style="4" customWidth="1"/>
    <col min="2" max="2" width="108" style="4" customWidth="1"/>
    <col min="3" max="12" width="24.296875" style="4" customWidth="1"/>
    <col min="13" max="13" width="25" style="1" bestFit="1" customWidth="1"/>
    <col min="14" max="14" width="18.69921875" style="12" bestFit="1" customWidth="1"/>
    <col min="15" max="16384" width="9.09765625" style="12"/>
  </cols>
  <sheetData>
    <row r="1" spans="1:14" ht="32.25" customHeight="1">
      <c r="A1" s="9" t="s">
        <v>169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4" s="16" customFormat="1" ht="38.25" customHeight="1">
      <c r="A2" s="9" t="s">
        <v>190</v>
      </c>
      <c r="B2" s="8"/>
      <c r="C2" s="8"/>
      <c r="D2" s="8"/>
      <c r="E2" s="8"/>
      <c r="F2" s="8"/>
      <c r="G2" s="8"/>
      <c r="H2" s="11"/>
      <c r="I2" s="6"/>
      <c r="J2" s="6"/>
      <c r="K2" s="6"/>
      <c r="L2" s="6"/>
      <c r="M2" s="29"/>
    </row>
    <row r="3" spans="1:14" s="16" customFormat="1" ht="27" customHeight="1">
      <c r="A3" s="11"/>
      <c r="B3" s="11"/>
      <c r="C3" s="17">
        <v>2016</v>
      </c>
      <c r="D3" s="17">
        <v>2017</v>
      </c>
      <c r="E3" s="17">
        <v>2018</v>
      </c>
      <c r="F3" s="17">
        <v>2019</v>
      </c>
      <c r="G3" s="17">
        <v>2020</v>
      </c>
      <c r="H3" s="17" t="s">
        <v>176</v>
      </c>
      <c r="I3" s="17" t="s">
        <v>177</v>
      </c>
      <c r="J3" s="17">
        <v>2023</v>
      </c>
      <c r="K3" s="17">
        <v>2024</v>
      </c>
      <c r="L3" s="17">
        <v>2025</v>
      </c>
      <c r="M3" s="59"/>
    </row>
    <row r="4" spans="1:14" s="16" customFormat="1" ht="27" customHeight="1">
      <c r="A4" s="6" t="s">
        <v>159</v>
      </c>
      <c r="B4" s="6"/>
      <c r="C4" s="33">
        <v>6683.4</v>
      </c>
      <c r="D4" s="33">
        <v>7300.4</v>
      </c>
      <c r="E4" s="33">
        <v>8202.7999999999993</v>
      </c>
      <c r="F4" s="33">
        <v>8959.7999999999993</v>
      </c>
      <c r="G4" s="33">
        <v>10154.9</v>
      </c>
      <c r="H4" s="33">
        <v>12125.8</v>
      </c>
      <c r="I4" s="33">
        <v>12997.8</v>
      </c>
      <c r="J4" s="33">
        <v>14350.6</v>
      </c>
      <c r="K4" s="33">
        <v>14199.3</v>
      </c>
      <c r="L4" s="33">
        <v>13564</v>
      </c>
      <c r="M4" s="72"/>
      <c r="N4" s="72"/>
    </row>
    <row r="5" spans="1:14" s="16" customFormat="1" ht="27" customHeight="1">
      <c r="A5" s="6" t="s">
        <v>63</v>
      </c>
      <c r="B5" s="6"/>
      <c r="C5" s="13">
        <v>1983.7</v>
      </c>
      <c r="D5" s="13">
        <v>1554.1</v>
      </c>
      <c r="E5" s="13">
        <v>1438.8</v>
      </c>
      <c r="F5" s="13">
        <v>1612.7</v>
      </c>
      <c r="G5" s="13">
        <v>1812.1</v>
      </c>
      <c r="H5" s="13">
        <v>1713.7</v>
      </c>
      <c r="I5" s="13">
        <v>2100.1999999999998</v>
      </c>
      <c r="J5" s="13">
        <v>2664.9</v>
      </c>
      <c r="K5" s="13">
        <v>3236.7</v>
      </c>
      <c r="L5" s="13">
        <v>2541</v>
      </c>
      <c r="M5" s="72"/>
      <c r="N5" s="72"/>
    </row>
    <row r="6" spans="1:14" s="16" customFormat="1" ht="27" customHeight="1">
      <c r="A6" s="6" t="s">
        <v>160</v>
      </c>
      <c r="B6" s="6"/>
      <c r="C6" s="13">
        <v>4093.1</v>
      </c>
      <c r="D6" s="13">
        <v>4179</v>
      </c>
      <c r="E6" s="13">
        <v>4095.8</v>
      </c>
      <c r="F6" s="13">
        <v>4033.2</v>
      </c>
      <c r="G6" s="13">
        <v>4385.1000000000004</v>
      </c>
      <c r="H6" s="13">
        <v>5992.5</v>
      </c>
      <c r="I6" s="13">
        <v>6745.8</v>
      </c>
      <c r="J6" s="13">
        <v>7344.9</v>
      </c>
      <c r="K6" s="13">
        <v>7811.3</v>
      </c>
      <c r="L6" s="13">
        <v>8327.9</v>
      </c>
      <c r="M6" s="72"/>
      <c r="N6" s="72"/>
    </row>
    <row r="7" spans="1:14" s="16" customFormat="1" ht="27" customHeight="1">
      <c r="A7" s="6" t="s">
        <v>64</v>
      </c>
      <c r="B7" s="6"/>
      <c r="C7" s="13">
        <v>2631.1</v>
      </c>
      <c r="D7" s="13">
        <v>2097.4</v>
      </c>
      <c r="E7" s="13">
        <v>2001.8</v>
      </c>
      <c r="F7" s="13">
        <v>2186</v>
      </c>
      <c r="G7" s="13">
        <v>2321.6</v>
      </c>
      <c r="H7" s="13">
        <v>2326.6</v>
      </c>
      <c r="I7" s="13">
        <v>2767.4</v>
      </c>
      <c r="J7" s="13">
        <v>3387.4</v>
      </c>
      <c r="K7" s="13">
        <v>3966.2</v>
      </c>
      <c r="L7" s="13">
        <v>3263.8</v>
      </c>
      <c r="M7" s="72"/>
      <c r="N7" s="72"/>
    </row>
    <row r="8" spans="1:14" s="6" customFormat="1" ht="27" customHeight="1">
      <c r="A8" s="6" t="s">
        <v>161</v>
      </c>
      <c r="C8" s="14">
        <v>1669.4</v>
      </c>
      <c r="D8" s="14">
        <v>1731.3</v>
      </c>
      <c r="E8" s="14">
        <v>2084.9</v>
      </c>
      <c r="F8" s="14">
        <v>2255.3000000000002</v>
      </c>
      <c r="G8" s="14">
        <v>2568.8000000000002</v>
      </c>
      <c r="H8" s="14">
        <v>2902.1</v>
      </c>
      <c r="I8" s="14">
        <v>2776.5</v>
      </c>
      <c r="J8" s="14">
        <v>2884.1</v>
      </c>
      <c r="K8" s="14">
        <v>3261.9</v>
      </c>
      <c r="L8" s="14">
        <v>4045.4</v>
      </c>
      <c r="M8" s="72"/>
      <c r="N8" s="72"/>
    </row>
    <row r="9" spans="1:14" s="6" customFormat="1" ht="27" customHeight="1">
      <c r="A9" s="6" t="s">
        <v>65</v>
      </c>
      <c r="C9" s="13">
        <v>544.29999999999995</v>
      </c>
      <c r="D9" s="13">
        <v>521.6</v>
      </c>
      <c r="E9" s="13">
        <v>518.29999999999995</v>
      </c>
      <c r="F9" s="13">
        <v>561.9</v>
      </c>
      <c r="G9" s="13">
        <v>535.70000000000005</v>
      </c>
      <c r="H9" s="13">
        <v>536</v>
      </c>
      <c r="I9" s="13">
        <v>846.7</v>
      </c>
      <c r="J9" s="13">
        <v>1010.9</v>
      </c>
      <c r="K9" s="13">
        <v>1280</v>
      </c>
      <c r="L9" s="13">
        <v>917.5</v>
      </c>
      <c r="M9" s="72"/>
      <c r="N9" s="72"/>
    </row>
    <row r="10" spans="1:14" s="6" customFormat="1" ht="27" customHeight="1">
      <c r="A10" s="6" t="s">
        <v>162</v>
      </c>
      <c r="C10" s="14">
        <v>281.60000000000002</v>
      </c>
      <c r="D10" s="14">
        <v>319.5</v>
      </c>
      <c r="E10" s="14">
        <v>359.5</v>
      </c>
      <c r="F10" s="14">
        <v>519.6</v>
      </c>
      <c r="G10" s="14">
        <v>692.1</v>
      </c>
      <c r="H10" s="14">
        <v>974.6</v>
      </c>
      <c r="I10" s="14">
        <v>1105</v>
      </c>
      <c r="J10" s="14">
        <v>1067.4000000000001</v>
      </c>
      <c r="K10" s="14">
        <v>965.3</v>
      </c>
      <c r="L10" s="14">
        <v>1084.0999999999999</v>
      </c>
      <c r="M10" s="72"/>
      <c r="N10" s="72"/>
    </row>
    <row r="11" spans="1:14" s="6" customFormat="1" ht="27" customHeight="1">
      <c r="A11" s="6" t="s">
        <v>66</v>
      </c>
      <c r="C11" s="13">
        <v>75.599999999999994</v>
      </c>
      <c r="D11" s="13">
        <v>77</v>
      </c>
      <c r="E11" s="13">
        <v>79</v>
      </c>
      <c r="F11" s="13">
        <v>89.8</v>
      </c>
      <c r="G11" s="13">
        <v>117.3</v>
      </c>
      <c r="H11" s="13">
        <v>165.9</v>
      </c>
      <c r="I11" s="13">
        <v>332</v>
      </c>
      <c r="J11" s="13">
        <v>430.5</v>
      </c>
      <c r="K11" s="13">
        <v>472.5</v>
      </c>
      <c r="L11" s="13">
        <v>297.3</v>
      </c>
      <c r="M11" s="59"/>
    </row>
    <row r="12" spans="1:14" s="6" customFormat="1" ht="27" customHeight="1">
      <c r="A12" s="11"/>
      <c r="B12" s="11" t="s">
        <v>6</v>
      </c>
      <c r="C12" s="31">
        <v>17962.199999999997</v>
      </c>
      <c r="D12" s="31">
        <v>17780.3</v>
      </c>
      <c r="E12" s="31">
        <v>18780.899999999998</v>
      </c>
      <c r="F12" s="31">
        <v>20218.3</v>
      </c>
      <c r="G12" s="31">
        <v>22587.599999999999</v>
      </c>
      <c r="H12" s="31">
        <v>26737.199999999997</v>
      </c>
      <c r="I12" s="31">
        <v>29671.4</v>
      </c>
      <c r="J12" s="31">
        <v>33140.700000000004</v>
      </c>
      <c r="K12" s="31">
        <v>35193.200000000004</v>
      </c>
      <c r="L12" s="31">
        <f>SUM(L4:L11)</f>
        <v>34041.000000000007</v>
      </c>
      <c r="M12" s="14"/>
    </row>
    <row r="13" spans="1:14" s="6" customFormat="1" ht="27" customHeight="1">
      <c r="A13" s="6" t="s">
        <v>113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4" s="6" customFormat="1" ht="27" customHeight="1">
      <c r="B14" s="6" t="s">
        <v>163</v>
      </c>
      <c r="C14" s="14">
        <v>-400.5</v>
      </c>
      <c r="D14" s="14">
        <v>-487.9</v>
      </c>
      <c r="E14" s="14">
        <v>-587</v>
      </c>
      <c r="F14" s="14">
        <v>-617.4</v>
      </c>
      <c r="G14" s="14">
        <v>-642.9</v>
      </c>
      <c r="H14" s="14">
        <v>-696.4</v>
      </c>
      <c r="I14" s="14">
        <v>-826.09999999999991</v>
      </c>
      <c r="J14" s="14">
        <v>-1005.9</v>
      </c>
      <c r="K14" s="14">
        <v>-1068.4000000000001</v>
      </c>
      <c r="L14" s="14">
        <v>-1234.9000000000001</v>
      </c>
      <c r="M14" s="59"/>
    </row>
    <row r="15" spans="1:14" s="6" customFormat="1" ht="27" customHeight="1">
      <c r="B15" s="6" t="s">
        <v>67</v>
      </c>
      <c r="C15" s="14">
        <v>-93.5</v>
      </c>
      <c r="D15" s="14">
        <v>-77.8</v>
      </c>
      <c r="E15" s="14">
        <v>-83</v>
      </c>
      <c r="F15" s="14">
        <v>-100.8</v>
      </c>
      <c r="G15" s="14">
        <v>-97.5</v>
      </c>
      <c r="H15" s="14">
        <v>-79.8</v>
      </c>
      <c r="I15" s="14">
        <v>-94.7</v>
      </c>
      <c r="J15" s="14">
        <v>-136.9</v>
      </c>
      <c r="K15" s="14">
        <v>-187</v>
      </c>
      <c r="L15" s="14">
        <v>-148.80000000000001</v>
      </c>
      <c r="M15" s="59"/>
    </row>
    <row r="16" spans="1:14" s="6" customFormat="1" ht="27" customHeight="1">
      <c r="A16" s="11"/>
      <c r="B16" s="11" t="s">
        <v>6</v>
      </c>
      <c r="C16" s="31">
        <v>-494</v>
      </c>
      <c r="D16" s="31">
        <v>-565.69999999999993</v>
      </c>
      <c r="E16" s="31">
        <v>-670</v>
      </c>
      <c r="F16" s="31">
        <v>-718.19999999999993</v>
      </c>
      <c r="G16" s="31">
        <v>-740.4</v>
      </c>
      <c r="H16" s="31">
        <v>-776.19999999999993</v>
      </c>
      <c r="I16" s="31">
        <v>-920.8</v>
      </c>
      <c r="J16" s="31">
        <v>-1142.8</v>
      </c>
      <c r="K16" s="31">
        <v>-1255.4000000000001</v>
      </c>
      <c r="L16" s="31">
        <f>SUM(L14:L15)</f>
        <v>-1383.7</v>
      </c>
    </row>
    <row r="17" spans="1:15" s="6" customFormat="1" ht="27" customHeight="1">
      <c r="A17" s="11"/>
      <c r="B17" s="11" t="s">
        <v>112</v>
      </c>
      <c r="C17" s="50">
        <v>17468.199999999997</v>
      </c>
      <c r="D17" s="50">
        <v>17214.599999999999</v>
      </c>
      <c r="E17" s="50">
        <v>18110.899999999998</v>
      </c>
      <c r="F17" s="50">
        <v>19500.099999999999</v>
      </c>
      <c r="G17" s="50">
        <v>21847.199999999997</v>
      </c>
      <c r="H17" s="50">
        <v>25960.999999999996</v>
      </c>
      <c r="I17" s="50">
        <v>28750.600000000002</v>
      </c>
      <c r="J17" s="50">
        <v>31997.900000000005</v>
      </c>
      <c r="K17" s="50">
        <v>33937.800000000003</v>
      </c>
      <c r="L17" s="50">
        <f>L16+L12</f>
        <v>32657.300000000007</v>
      </c>
    </row>
    <row r="18" spans="1:15" s="6" customFormat="1" ht="27" customHeight="1"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5" s="15" customFormat="1" ht="27" customHeight="1">
      <c r="A19" s="60" t="s">
        <v>175</v>
      </c>
      <c r="M19" s="30"/>
    </row>
    <row r="20" spans="1:15" s="15" customFormat="1" ht="27" customHeight="1">
      <c r="A20" s="60"/>
      <c r="B20" s="15" t="s">
        <v>205</v>
      </c>
      <c r="M20" s="30"/>
    </row>
    <row r="21" spans="1:15" s="15" customFormat="1" ht="27" customHeight="1">
      <c r="B21" s="15" t="s">
        <v>204</v>
      </c>
      <c r="M21" s="30"/>
    </row>
    <row r="22" spans="1:15" s="15" customFormat="1" ht="27" customHeight="1">
      <c r="M22" s="30"/>
    </row>
    <row r="23" spans="1:15" s="15" customFormat="1" ht="27" customHeight="1">
      <c r="M23" s="30"/>
    </row>
    <row r="24" spans="1:15" s="6" customFormat="1" ht="38.25" customHeight="1">
      <c r="A24" s="9" t="s">
        <v>138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5" s="6" customFormat="1" ht="27" customHeight="1">
      <c r="A25" s="8" t="s">
        <v>5</v>
      </c>
      <c r="B25" s="8"/>
      <c r="C25" s="10">
        <v>2016</v>
      </c>
      <c r="D25" s="10">
        <v>2017</v>
      </c>
      <c r="E25" s="10">
        <v>2018</v>
      </c>
      <c r="F25" s="10">
        <v>2019</v>
      </c>
      <c r="G25" s="10">
        <v>2020</v>
      </c>
      <c r="H25" s="10">
        <v>2021</v>
      </c>
      <c r="I25" s="10">
        <v>2022</v>
      </c>
      <c r="J25" s="10">
        <v>2023</v>
      </c>
      <c r="K25" s="10">
        <v>2024</v>
      </c>
      <c r="L25" s="10">
        <v>2025</v>
      </c>
      <c r="M25" s="40"/>
      <c r="N25" s="40"/>
      <c r="O25" s="40"/>
    </row>
    <row r="26" spans="1:15" s="6" customFormat="1" ht="27" customHeight="1">
      <c r="A26" s="6" t="s">
        <v>33</v>
      </c>
    </row>
    <row r="27" spans="1:15" s="6" customFormat="1" ht="27" customHeight="1">
      <c r="B27" s="6" t="s">
        <v>54</v>
      </c>
      <c r="C27" s="33">
        <v>351.2</v>
      </c>
      <c r="D27" s="33">
        <v>408.4</v>
      </c>
      <c r="E27" s="33">
        <v>423</v>
      </c>
      <c r="F27" s="33">
        <v>422.7</v>
      </c>
      <c r="G27" s="33">
        <v>447.5</v>
      </c>
      <c r="H27" s="33">
        <v>500.8</v>
      </c>
      <c r="I27" s="33">
        <v>570.20000000000005</v>
      </c>
      <c r="J27" s="33">
        <v>664.4</v>
      </c>
      <c r="K27" s="33">
        <v>656</v>
      </c>
      <c r="L27" s="33">
        <v>753.5</v>
      </c>
      <c r="M27" s="59"/>
      <c r="N27" s="41"/>
      <c r="O27" s="41"/>
    </row>
    <row r="28" spans="1:15" s="6" customFormat="1" ht="27" customHeight="1">
      <c r="B28" s="6" t="s">
        <v>39</v>
      </c>
      <c r="C28" s="13">
        <v>173.3</v>
      </c>
      <c r="D28" s="13">
        <v>151.69999999999999</v>
      </c>
      <c r="E28" s="13">
        <v>150.6</v>
      </c>
      <c r="F28" s="13">
        <v>153.19999999999999</v>
      </c>
      <c r="G28" s="13">
        <v>152.69999999999999</v>
      </c>
      <c r="H28" s="13">
        <v>168.2</v>
      </c>
      <c r="I28" s="13">
        <v>183.7</v>
      </c>
      <c r="J28" s="13">
        <v>223.4</v>
      </c>
      <c r="K28" s="13">
        <v>209.9</v>
      </c>
      <c r="L28" s="13">
        <v>227.4</v>
      </c>
      <c r="M28" s="59"/>
      <c r="N28" s="42"/>
      <c r="O28" s="42"/>
    </row>
    <row r="29" spans="1:15" s="6" customFormat="1" ht="27" customHeight="1">
      <c r="A29" s="11"/>
      <c r="B29" s="11" t="s">
        <v>114</v>
      </c>
      <c r="C29" s="31">
        <v>524.5</v>
      </c>
      <c r="D29" s="31">
        <v>560.09999999999991</v>
      </c>
      <c r="E29" s="31">
        <v>573.6</v>
      </c>
      <c r="F29" s="31">
        <v>575.9</v>
      </c>
      <c r="G29" s="31">
        <v>600.20000000000005</v>
      </c>
      <c r="H29" s="31">
        <v>669</v>
      </c>
      <c r="I29" s="31">
        <v>753.90000000000009</v>
      </c>
      <c r="J29" s="31">
        <v>887.8</v>
      </c>
      <c r="K29" s="31">
        <v>865.9</v>
      </c>
      <c r="L29" s="31">
        <f>SUM(L27:L28)</f>
        <v>980.9</v>
      </c>
      <c r="M29" s="59"/>
      <c r="N29" s="43"/>
      <c r="O29" s="43"/>
    </row>
    <row r="30" spans="1:15" s="6" customFormat="1" ht="27" customHeight="1">
      <c r="B30" s="6" t="s">
        <v>40</v>
      </c>
      <c r="C30" s="13">
        <v>136.19999999999999</v>
      </c>
      <c r="D30" s="13">
        <v>222.3</v>
      </c>
      <c r="E30" s="13">
        <v>272.89999999999998</v>
      </c>
      <c r="F30" s="13">
        <v>256.2</v>
      </c>
      <c r="G30" s="13">
        <v>273.40000000000003</v>
      </c>
      <c r="H30" s="13">
        <v>393.4</v>
      </c>
      <c r="I30" s="13">
        <v>492.4</v>
      </c>
      <c r="J30" s="13">
        <v>729.1</v>
      </c>
      <c r="K30" s="13">
        <v>922.5</v>
      </c>
      <c r="L30" s="13">
        <f>843.9+16.5</f>
        <v>860.4</v>
      </c>
      <c r="M30" s="59"/>
      <c r="N30" s="42"/>
      <c r="O30" s="42"/>
    </row>
    <row r="31" spans="1:15" s="6" customFormat="1" ht="27" customHeight="1">
      <c r="B31" s="8" t="s">
        <v>15</v>
      </c>
      <c r="C31" s="14">
        <v>-55.4</v>
      </c>
      <c r="D31" s="14">
        <v>-68.2</v>
      </c>
      <c r="E31" s="14">
        <v>-75.900000000000006</v>
      </c>
      <c r="F31" s="14">
        <v>-80.5</v>
      </c>
      <c r="G31" s="14">
        <v>-84.2</v>
      </c>
      <c r="H31" s="14">
        <v>-90.1</v>
      </c>
      <c r="I31" s="14">
        <v>-125.6</v>
      </c>
      <c r="J31" s="14">
        <v>-195.1</v>
      </c>
      <c r="K31" s="14">
        <v>-151.5</v>
      </c>
      <c r="L31" s="14">
        <v>-182.5</v>
      </c>
      <c r="M31" s="59"/>
      <c r="N31" s="44"/>
      <c r="O31" s="44"/>
    </row>
    <row r="32" spans="1:15" s="6" customFormat="1" ht="27" customHeight="1">
      <c r="A32" s="11"/>
      <c r="B32" s="11" t="s">
        <v>115</v>
      </c>
      <c r="C32" s="50">
        <v>605.30000000000007</v>
      </c>
      <c r="D32" s="50">
        <v>714.19999999999982</v>
      </c>
      <c r="E32" s="50">
        <v>770.6</v>
      </c>
      <c r="F32" s="50">
        <v>751.59999999999991</v>
      </c>
      <c r="G32" s="50">
        <v>789.40000000000009</v>
      </c>
      <c r="H32" s="50">
        <v>972.30000000000007</v>
      </c>
      <c r="I32" s="50">
        <v>1120.7000000000003</v>
      </c>
      <c r="J32" s="50">
        <v>1421.8000000000002</v>
      </c>
      <c r="K32" s="50">
        <v>1636.9</v>
      </c>
      <c r="L32" s="50">
        <f>L29+L30+L31</f>
        <v>1658.8</v>
      </c>
      <c r="M32" s="59"/>
      <c r="N32" s="45"/>
      <c r="O32" s="45"/>
    </row>
    <row r="33" spans="1:16" s="6" customFormat="1" ht="27" customHeight="1"/>
    <row r="34" spans="1:16" s="6" customFormat="1" ht="27" customHeight="1">
      <c r="A34" s="6" t="s">
        <v>2</v>
      </c>
    </row>
    <row r="35" spans="1:16" s="6" customFormat="1" ht="27" customHeight="1">
      <c r="B35" s="6" t="s">
        <v>54</v>
      </c>
      <c r="C35" s="33">
        <v>3924.3</v>
      </c>
      <c r="D35" s="33">
        <v>4418.6000000000004</v>
      </c>
      <c r="E35" s="33">
        <v>4727</v>
      </c>
      <c r="F35" s="33">
        <v>5109.3999999999996</v>
      </c>
      <c r="G35" s="33">
        <v>5210.3999999999996</v>
      </c>
      <c r="H35" s="33">
        <v>5053.3999999999996</v>
      </c>
      <c r="I35" s="33">
        <v>5017.3</v>
      </c>
      <c r="J35" s="33">
        <v>5265.2</v>
      </c>
      <c r="K35" s="33">
        <v>5765</v>
      </c>
      <c r="L35" s="33">
        <v>6046.7</v>
      </c>
      <c r="M35" s="59"/>
      <c r="N35" s="45"/>
      <c r="O35" s="45"/>
    </row>
    <row r="36" spans="1:16" s="6" customFormat="1" ht="27" customHeight="1">
      <c r="B36" s="8" t="s">
        <v>39</v>
      </c>
      <c r="C36" s="13">
        <v>1336.7</v>
      </c>
      <c r="D36" s="13">
        <v>1364.9</v>
      </c>
      <c r="E36" s="13">
        <v>1592.7</v>
      </c>
      <c r="F36" s="13">
        <v>1778.6</v>
      </c>
      <c r="G36" s="13">
        <v>1595.3</v>
      </c>
      <c r="H36" s="13">
        <v>1323.6</v>
      </c>
      <c r="I36" s="13">
        <v>1138</v>
      </c>
      <c r="J36" s="13">
        <v>1042.4000000000001</v>
      </c>
      <c r="K36" s="13">
        <v>963.7</v>
      </c>
      <c r="L36" s="13">
        <v>908.5</v>
      </c>
      <c r="M36" s="59"/>
      <c r="N36" s="42"/>
      <c r="O36" s="42"/>
    </row>
    <row r="37" spans="1:16" s="6" customFormat="1" ht="27" customHeight="1">
      <c r="A37" s="11"/>
      <c r="B37" s="8" t="s">
        <v>114</v>
      </c>
      <c r="C37" s="31">
        <v>5261</v>
      </c>
      <c r="D37" s="31">
        <v>5783.5</v>
      </c>
      <c r="E37" s="31">
        <v>6319.7</v>
      </c>
      <c r="F37" s="31">
        <v>6888</v>
      </c>
      <c r="G37" s="31">
        <v>6805.7</v>
      </c>
      <c r="H37" s="31">
        <v>6377</v>
      </c>
      <c r="I37" s="31">
        <v>6155.3</v>
      </c>
      <c r="J37" s="31">
        <v>6307.6</v>
      </c>
      <c r="K37" s="31">
        <v>6728.7</v>
      </c>
      <c r="L37" s="31">
        <f>SUM(L35:L36)</f>
        <v>6955.2</v>
      </c>
      <c r="M37" s="59"/>
      <c r="N37" s="43"/>
      <c r="O37" s="43"/>
    </row>
    <row r="38" spans="1:16" s="6" customFormat="1" ht="27" customHeight="1">
      <c r="B38" s="11" t="s">
        <v>41</v>
      </c>
      <c r="C38" s="14">
        <v>-864.8</v>
      </c>
      <c r="D38" s="14">
        <v>-1065.2</v>
      </c>
      <c r="E38" s="14">
        <v>-1217.2</v>
      </c>
      <c r="F38" s="14">
        <v>-1357.5</v>
      </c>
      <c r="G38" s="14">
        <v>-1507.9</v>
      </c>
      <c r="H38" s="14">
        <v>-1429.4</v>
      </c>
      <c r="I38" s="14">
        <v>-1301.8</v>
      </c>
      <c r="J38" s="14">
        <v>-1256.0999999999999</v>
      </c>
      <c r="K38" s="14">
        <v>-1301</v>
      </c>
      <c r="L38" s="14">
        <v>-1415.7</v>
      </c>
      <c r="M38" s="59"/>
      <c r="N38" s="44"/>
      <c r="O38" s="44"/>
    </row>
    <row r="39" spans="1:16" s="6" customFormat="1" ht="27" customHeight="1">
      <c r="A39" s="11"/>
      <c r="B39" s="11" t="s">
        <v>116</v>
      </c>
      <c r="C39" s="50">
        <v>4396.2</v>
      </c>
      <c r="D39" s="50">
        <v>4718.3</v>
      </c>
      <c r="E39" s="50">
        <v>5102.5</v>
      </c>
      <c r="F39" s="50">
        <v>5530.5</v>
      </c>
      <c r="G39" s="50">
        <v>5297.7999999999993</v>
      </c>
      <c r="H39" s="50">
        <v>4947.6000000000004</v>
      </c>
      <c r="I39" s="50">
        <v>4853.5</v>
      </c>
      <c r="J39" s="50">
        <v>5051.5</v>
      </c>
      <c r="K39" s="50">
        <v>5427.7</v>
      </c>
      <c r="L39" s="50">
        <f>L37+L38</f>
        <v>5539.5</v>
      </c>
      <c r="M39" s="59"/>
      <c r="N39" s="45"/>
      <c r="O39" s="45"/>
    </row>
    <row r="40" spans="1:16" s="6" customFormat="1" ht="27" customHeight="1"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45"/>
      <c r="N40" s="45"/>
      <c r="O40" s="45"/>
    </row>
    <row r="41" spans="1:16" s="15" customFormat="1" ht="27" customHeight="1">
      <c r="A41" s="32" t="s">
        <v>200</v>
      </c>
      <c r="P41" s="30"/>
    </row>
    <row r="42" spans="1:16" s="15" customFormat="1" ht="27" customHeight="1">
      <c r="B42" s="15" t="s">
        <v>199</v>
      </c>
      <c r="M42" s="30"/>
    </row>
    <row r="43" spans="1:16" s="15" customFormat="1" ht="27" customHeight="1">
      <c r="M43" s="30"/>
    </row>
    <row r="44" spans="1:16" s="15" customFormat="1" ht="27" customHeight="1">
      <c r="M44" s="30"/>
    </row>
    <row r="45" spans="1:16" s="16" customFormat="1" ht="27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29"/>
    </row>
    <row r="46" spans="1:16" s="16" customFormat="1" ht="27" customHeight="1">
      <c r="A46" s="15"/>
      <c r="B46" s="6"/>
      <c r="C46" s="6"/>
      <c r="D46" s="6"/>
      <c r="E46" s="6"/>
      <c r="F46" s="6"/>
      <c r="G46" s="6"/>
      <c r="H46" s="6"/>
      <c r="I46" s="6"/>
      <c r="J46" s="6"/>
      <c r="K46" s="29"/>
      <c r="L46" s="29"/>
    </row>
    <row r="47" spans="1:16">
      <c r="K47" s="1"/>
      <c r="L47" s="1"/>
      <c r="M47" s="12"/>
    </row>
    <row r="48" spans="1:16">
      <c r="K48" s="1"/>
      <c r="L48" s="1"/>
      <c r="M48" s="12"/>
    </row>
    <row r="49" spans="11:13">
      <c r="K49" s="1"/>
      <c r="L49" s="1"/>
      <c r="M49" s="12"/>
    </row>
  </sheetData>
  <phoneticPr fontId="1" type="noConversion"/>
  <pageMargins left="0.5" right="0.5" top="0.5" bottom="0.5" header="0.25" footer="0.25"/>
  <pageSetup scale="39" orientation="landscape" r:id="rId1"/>
  <headerFooter alignWithMargins="0">
    <oddFooter>&amp;R&amp;"Calibri"&amp;11&amp;K000000&amp;A_x000D_&amp;1#&amp;"Calibri"&amp;10&amp;KFF0000Highly Confidential with No Personal Information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1"/>
  <sheetViews>
    <sheetView zoomScale="50" zoomScaleNormal="50" workbookViewId="0"/>
  </sheetViews>
  <sheetFormatPr defaultColWidth="11.3984375" defaultRowHeight="11.5"/>
  <cols>
    <col min="1" max="2" width="6" style="12" customWidth="1"/>
    <col min="3" max="3" width="102.3984375" style="12" customWidth="1"/>
    <col min="4" max="13" width="24.296875" style="12" customWidth="1"/>
    <col min="14" max="16384" width="11.3984375" style="12"/>
  </cols>
  <sheetData>
    <row r="1" spans="1:14" s="16" customFormat="1" ht="32.25" customHeight="1">
      <c r="A1" s="9" t="s">
        <v>127</v>
      </c>
      <c r="B1" s="8"/>
      <c r="C1" s="8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s="16" customFormat="1" ht="32.25" customHeight="1">
      <c r="A2" s="9" t="s">
        <v>43</v>
      </c>
      <c r="B2" s="8"/>
      <c r="C2" s="8"/>
    </row>
    <row r="3" spans="1:14" s="16" customFormat="1" ht="27" customHeight="1">
      <c r="A3" s="11" t="s">
        <v>20</v>
      </c>
      <c r="B3" s="11"/>
      <c r="C3" s="11"/>
      <c r="D3" s="17">
        <v>2016</v>
      </c>
      <c r="E3" s="17">
        <v>2017</v>
      </c>
      <c r="F3" s="17">
        <v>2018</v>
      </c>
      <c r="G3" s="17">
        <v>2019</v>
      </c>
      <c r="H3" s="17" t="s">
        <v>195</v>
      </c>
      <c r="I3" s="17" t="s">
        <v>193</v>
      </c>
      <c r="J3" s="17" t="s">
        <v>194</v>
      </c>
      <c r="K3" s="17">
        <v>2023</v>
      </c>
      <c r="L3" s="17">
        <v>2024</v>
      </c>
      <c r="M3" s="17">
        <v>2025</v>
      </c>
      <c r="N3" s="59"/>
    </row>
    <row r="4" spans="1:14" s="16" customFormat="1" ht="27" customHeight="1">
      <c r="A4" s="6"/>
      <c r="B4" s="6" t="s">
        <v>21</v>
      </c>
      <c r="C4" s="6"/>
      <c r="D4" s="19">
        <v>695</v>
      </c>
      <c r="E4" s="19">
        <v>693.6</v>
      </c>
      <c r="F4" s="19">
        <v>765.9</v>
      </c>
      <c r="G4" s="19">
        <v>919.3</v>
      </c>
      <c r="H4" s="19">
        <v>964.9</v>
      </c>
      <c r="I4" s="19">
        <v>976</v>
      </c>
      <c r="J4" s="19">
        <v>1064.5</v>
      </c>
      <c r="K4" s="19">
        <v>1494.7</v>
      </c>
      <c r="L4" s="19">
        <v>1906.9</v>
      </c>
      <c r="M4" s="19">
        <v>2070.4</v>
      </c>
      <c r="N4" s="59"/>
    </row>
    <row r="5" spans="1:14" s="16" customFormat="1" ht="27" customHeight="1">
      <c r="A5" s="6"/>
      <c r="B5" s="6" t="s">
        <v>23</v>
      </c>
      <c r="C5" s="6"/>
      <c r="D5" s="20">
        <v>740.2</v>
      </c>
      <c r="E5" s="20">
        <v>812.9</v>
      </c>
      <c r="F5" s="20">
        <v>910.2</v>
      </c>
      <c r="G5" s="20">
        <v>1009.8</v>
      </c>
      <c r="H5" s="20">
        <v>1095.2</v>
      </c>
      <c r="I5" s="20">
        <v>1028.3</v>
      </c>
      <c r="J5" s="20">
        <v>963.7</v>
      </c>
      <c r="K5" s="20">
        <v>997.3</v>
      </c>
      <c r="L5" s="20">
        <v>1096.5999999999999</v>
      </c>
      <c r="M5" s="20">
        <v>1177.0999999999999</v>
      </c>
      <c r="N5" s="59"/>
    </row>
    <row r="6" spans="1:14" s="16" customFormat="1" ht="27" customHeight="1">
      <c r="A6" s="6"/>
      <c r="B6" s="6" t="s">
        <v>22</v>
      </c>
      <c r="C6" s="6"/>
      <c r="D6" s="20">
        <v>260.7</v>
      </c>
      <c r="E6" s="20">
        <v>297.2</v>
      </c>
      <c r="F6" s="20">
        <v>330.3</v>
      </c>
      <c r="G6" s="20">
        <v>346.2</v>
      </c>
      <c r="H6" s="20">
        <v>333.8</v>
      </c>
      <c r="I6" s="20">
        <v>298.10000000000002</v>
      </c>
      <c r="J6" s="20">
        <v>300.2</v>
      </c>
      <c r="K6" s="20">
        <v>417.4</v>
      </c>
      <c r="L6" s="20">
        <v>500.3</v>
      </c>
      <c r="M6" s="20">
        <v>506.1</v>
      </c>
      <c r="N6" s="59"/>
    </row>
    <row r="7" spans="1:14" s="16" customFormat="1" ht="27" customHeight="1">
      <c r="A7" s="6"/>
      <c r="B7" s="6" t="s">
        <v>44</v>
      </c>
      <c r="C7" s="6"/>
      <c r="D7" s="20">
        <v>354.5</v>
      </c>
      <c r="E7" s="20">
        <v>363.8</v>
      </c>
      <c r="F7" s="20">
        <v>447</v>
      </c>
      <c r="G7" s="20">
        <v>535.4</v>
      </c>
      <c r="H7" s="20">
        <v>385</v>
      </c>
      <c r="I7" s="20">
        <v>299.8</v>
      </c>
      <c r="J7" s="20">
        <v>342.5</v>
      </c>
      <c r="K7" s="20">
        <v>889.8</v>
      </c>
      <c r="L7" s="20">
        <v>1202.5</v>
      </c>
      <c r="M7" s="20">
        <v>976.6</v>
      </c>
      <c r="N7" s="59"/>
    </row>
    <row r="8" spans="1:14" s="16" customFormat="1" ht="27" customHeight="1">
      <c r="A8" s="6"/>
      <c r="B8" s="6" t="s">
        <v>55</v>
      </c>
      <c r="C8" s="6"/>
      <c r="D8" s="20">
        <v>43.8</v>
      </c>
      <c r="E8" s="20">
        <v>59.5</v>
      </c>
      <c r="F8" s="20">
        <v>78.8</v>
      </c>
      <c r="G8" s="20">
        <v>79.599999999999994</v>
      </c>
      <c r="H8" s="20">
        <v>58.5</v>
      </c>
      <c r="I8" s="20">
        <v>121.5</v>
      </c>
      <c r="J8" s="20">
        <v>135.69999999999999</v>
      </c>
      <c r="K8" s="20">
        <v>176.3</v>
      </c>
      <c r="L8" s="20">
        <v>233.9</v>
      </c>
      <c r="M8" s="20">
        <v>204.9</v>
      </c>
      <c r="N8" s="59"/>
    </row>
    <row r="9" spans="1:14" s="16" customFormat="1" ht="27" customHeight="1">
      <c r="A9" s="11"/>
      <c r="B9" s="11"/>
      <c r="C9" s="11" t="s">
        <v>45</v>
      </c>
      <c r="D9" s="21">
        <v>2094.2000000000003</v>
      </c>
      <c r="E9" s="21">
        <v>2227</v>
      </c>
      <c r="F9" s="21">
        <v>2532.1999999999998</v>
      </c>
      <c r="G9" s="21">
        <v>2890.2999999999997</v>
      </c>
      <c r="H9" s="21">
        <v>2837.4</v>
      </c>
      <c r="I9" s="21">
        <v>2723.7000000000003</v>
      </c>
      <c r="J9" s="21">
        <v>2806.6</v>
      </c>
      <c r="K9" s="21">
        <v>3975.5</v>
      </c>
      <c r="L9" s="21">
        <v>4940.2</v>
      </c>
      <c r="M9" s="21">
        <f>SUM(M4:M8)</f>
        <v>4935.0999999999995</v>
      </c>
    </row>
    <row r="10" spans="1:14" s="16" customFormat="1" ht="27" customHeight="1">
      <c r="A10" s="8" t="s">
        <v>24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4" s="16" customFormat="1" ht="27" customHeight="1">
      <c r="A11" s="6"/>
      <c r="B11" s="6" t="s">
        <v>4</v>
      </c>
      <c r="C11" s="6"/>
      <c r="D11" s="20">
        <v>422.1</v>
      </c>
      <c r="E11" s="20">
        <v>521.1</v>
      </c>
      <c r="F11" s="20">
        <v>737.2</v>
      </c>
      <c r="G11" s="20">
        <v>987.8</v>
      </c>
      <c r="H11" s="20">
        <v>743.9</v>
      </c>
      <c r="I11" s="20">
        <v>472.9</v>
      </c>
      <c r="J11" s="20">
        <v>497.3</v>
      </c>
      <c r="K11" s="20">
        <v>1671.5</v>
      </c>
      <c r="L11" s="20">
        <v>2489.3000000000002</v>
      </c>
      <c r="M11" s="20">
        <v>2450.9</v>
      </c>
      <c r="N11" s="59"/>
    </row>
    <row r="12" spans="1:14" s="16" customFormat="1" ht="27" customHeight="1">
      <c r="A12" s="6"/>
      <c r="B12" s="6" t="s">
        <v>25</v>
      </c>
      <c r="C12" s="6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4" s="16" customFormat="1" ht="27" customHeight="1">
      <c r="A13" s="6"/>
      <c r="B13" s="6"/>
      <c r="C13" s="6" t="s">
        <v>27</v>
      </c>
      <c r="D13" s="20">
        <v>564.5</v>
      </c>
      <c r="E13" s="20">
        <v>648</v>
      </c>
      <c r="F13" s="20">
        <v>686.8</v>
      </c>
      <c r="G13" s="20">
        <v>743.6</v>
      </c>
      <c r="H13" s="20">
        <v>845.1</v>
      </c>
      <c r="I13" s="20">
        <v>733.4</v>
      </c>
      <c r="J13" s="20">
        <v>667.7</v>
      </c>
      <c r="K13" s="20">
        <v>659.7</v>
      </c>
      <c r="L13" s="20">
        <v>683.8</v>
      </c>
      <c r="M13" s="20">
        <v>729.5</v>
      </c>
      <c r="N13" s="59"/>
    </row>
    <row r="14" spans="1:14" s="16" customFormat="1" ht="27" customHeight="1">
      <c r="A14" s="6"/>
      <c r="B14" s="6"/>
      <c r="C14" s="6" t="s">
        <v>26</v>
      </c>
      <c r="D14" s="20">
        <v>466.9</v>
      </c>
      <c r="E14" s="20">
        <v>422.5</v>
      </c>
      <c r="F14" s="20">
        <v>402.1</v>
      </c>
      <c r="G14" s="20">
        <v>533</v>
      </c>
      <c r="H14" s="20">
        <v>517.30000000000007</v>
      </c>
      <c r="I14" s="20">
        <v>471.8</v>
      </c>
      <c r="J14" s="20">
        <v>501.6</v>
      </c>
      <c r="K14" s="20">
        <v>569.4</v>
      </c>
      <c r="L14" s="20">
        <v>521.70000000000005</v>
      </c>
      <c r="M14" s="20">
        <v>458</v>
      </c>
      <c r="N14" s="59"/>
    </row>
    <row r="15" spans="1:14" s="16" customFormat="1" ht="27" customHeight="1">
      <c r="A15" s="6"/>
      <c r="B15" s="6"/>
      <c r="C15" s="6" t="s">
        <v>164</v>
      </c>
      <c r="D15" s="20">
        <v>51.7</v>
      </c>
      <c r="E15" s="20">
        <v>66.3</v>
      </c>
      <c r="F15" s="20">
        <v>79</v>
      </c>
      <c r="G15" s="20">
        <v>67.5</v>
      </c>
      <c r="H15" s="20">
        <v>101.6</v>
      </c>
      <c r="I15" s="20">
        <v>168.3</v>
      </c>
      <c r="J15" s="20">
        <v>222.1</v>
      </c>
      <c r="K15" s="20">
        <v>252.6</v>
      </c>
      <c r="L15" s="20">
        <v>217.1</v>
      </c>
      <c r="M15" s="20">
        <v>139.4</v>
      </c>
      <c r="N15" s="59"/>
    </row>
    <row r="16" spans="1:14" s="16" customFormat="1" ht="27" customHeight="1">
      <c r="A16" s="8"/>
      <c r="B16" s="8"/>
      <c r="C16" s="8" t="s">
        <v>84</v>
      </c>
      <c r="D16" s="22">
        <v>68.8</v>
      </c>
      <c r="E16" s="22">
        <v>70.3</v>
      </c>
      <c r="F16" s="22">
        <v>47.2</v>
      </c>
      <c r="G16" s="22">
        <v>45.4</v>
      </c>
      <c r="H16" s="22">
        <v>89.4</v>
      </c>
      <c r="I16" s="22">
        <v>-0.9</v>
      </c>
      <c r="J16" s="22">
        <v>23.5</v>
      </c>
      <c r="K16" s="22">
        <v>88.5</v>
      </c>
      <c r="L16" s="22">
        <v>300.89999999999998</v>
      </c>
      <c r="M16" s="22">
        <v>256.8</v>
      </c>
      <c r="N16" s="59"/>
    </row>
    <row r="17" spans="1:14" s="16" customFormat="1" ht="27" customHeight="1">
      <c r="A17" s="6"/>
      <c r="B17" s="6"/>
      <c r="C17" s="6" t="s">
        <v>117</v>
      </c>
      <c r="D17" s="20">
        <v>1151.9000000000001</v>
      </c>
      <c r="E17" s="20">
        <v>1207.0999999999999</v>
      </c>
      <c r="F17" s="20">
        <v>1215.1000000000001</v>
      </c>
      <c r="G17" s="20">
        <v>1389.5</v>
      </c>
      <c r="H17" s="20">
        <v>1553.4</v>
      </c>
      <c r="I17" s="20">
        <v>1372.6</v>
      </c>
      <c r="J17" s="20">
        <v>1414.9</v>
      </c>
      <c r="K17" s="20">
        <v>1570.1999999999998</v>
      </c>
      <c r="L17" s="20">
        <v>1723.5</v>
      </c>
      <c r="M17" s="20">
        <f>SUM(M13:M16)</f>
        <v>1583.7</v>
      </c>
      <c r="N17" s="59"/>
    </row>
    <row r="18" spans="1:14" s="16" customFormat="1" ht="27" customHeight="1">
      <c r="A18" s="11"/>
      <c r="B18" s="11"/>
      <c r="C18" s="11" t="s">
        <v>118</v>
      </c>
      <c r="D18" s="21">
        <v>1574</v>
      </c>
      <c r="E18" s="21">
        <v>1728.1999999999998</v>
      </c>
      <c r="F18" s="21">
        <v>1952.3000000000002</v>
      </c>
      <c r="G18" s="21">
        <v>2377.3000000000002</v>
      </c>
      <c r="H18" s="21">
        <v>2297.3000000000002</v>
      </c>
      <c r="I18" s="21">
        <v>1845.5</v>
      </c>
      <c r="J18" s="21">
        <v>1912.2</v>
      </c>
      <c r="K18" s="21">
        <v>3241.7</v>
      </c>
      <c r="L18" s="21">
        <v>4212.8</v>
      </c>
      <c r="M18" s="21">
        <f>M17+M11</f>
        <v>4034.6000000000004</v>
      </c>
      <c r="N18" s="59"/>
    </row>
    <row r="19" spans="1:14" s="16" customFormat="1" ht="27" customHeight="1">
      <c r="A19" s="6" t="s">
        <v>46</v>
      </c>
      <c r="B19" s="6"/>
      <c r="C19" s="6"/>
      <c r="D19" s="20">
        <v>520.20000000000027</v>
      </c>
      <c r="E19" s="20">
        <v>498.80000000000018</v>
      </c>
      <c r="F19" s="20">
        <v>579.89999999999964</v>
      </c>
      <c r="G19" s="20">
        <v>512.99999999999955</v>
      </c>
      <c r="H19" s="20">
        <v>540.1</v>
      </c>
      <c r="I19" s="20">
        <v>878.19999999999993</v>
      </c>
      <c r="J19" s="20">
        <v>894.4</v>
      </c>
      <c r="K19" s="20">
        <v>733.8</v>
      </c>
      <c r="L19" s="20">
        <v>727.4</v>
      </c>
      <c r="M19" s="20">
        <f>M9-M18</f>
        <v>900.49999999999909</v>
      </c>
      <c r="N19" s="59"/>
    </row>
    <row r="20" spans="1:14" s="16" customFormat="1" ht="27" customHeight="1">
      <c r="A20" s="8" t="s">
        <v>129</v>
      </c>
      <c r="B20" s="8"/>
      <c r="C20" s="8"/>
      <c r="D20" s="22">
        <v>180.3</v>
      </c>
      <c r="E20" s="22">
        <v>171.5</v>
      </c>
      <c r="F20" s="22">
        <v>-217.2</v>
      </c>
      <c r="G20" s="22">
        <v>95.5</v>
      </c>
      <c r="H20" s="22">
        <v>130.4</v>
      </c>
      <c r="I20" s="22">
        <v>193.8</v>
      </c>
      <c r="J20" s="22">
        <v>205.6</v>
      </c>
      <c r="K20" s="22">
        <v>165.9</v>
      </c>
      <c r="L20" s="22">
        <v>150.80000000000001</v>
      </c>
      <c r="M20" s="22">
        <v>201.9</v>
      </c>
      <c r="N20" s="59"/>
    </row>
    <row r="21" spans="1:14" s="16" customFormat="1" ht="27" customHeight="1">
      <c r="A21" s="11" t="s">
        <v>47</v>
      </c>
      <c r="B21" s="11"/>
      <c r="C21" s="11"/>
      <c r="D21" s="21">
        <v>339.90000000000026</v>
      </c>
      <c r="E21" s="21">
        <v>327.30000000000018</v>
      </c>
      <c r="F21" s="21">
        <v>797.09999999999968</v>
      </c>
      <c r="G21" s="21">
        <v>417.49999999999955</v>
      </c>
      <c r="H21" s="21">
        <v>409.7</v>
      </c>
      <c r="I21" s="21">
        <v>684.4</v>
      </c>
      <c r="J21" s="21">
        <v>688.8</v>
      </c>
      <c r="K21" s="21">
        <v>567.9000000000002</v>
      </c>
      <c r="L21" s="21">
        <v>576.59999999999968</v>
      </c>
      <c r="M21" s="21">
        <f>M19-M20</f>
        <v>698.59999999999911</v>
      </c>
      <c r="N21" s="59"/>
    </row>
    <row r="22" spans="1:14" s="16" customFormat="1" ht="27" customHeight="1">
      <c r="A22" s="8" t="s">
        <v>85</v>
      </c>
      <c r="B22" s="8"/>
      <c r="C22" s="8"/>
      <c r="D22" s="22">
        <v>1.6</v>
      </c>
      <c r="E22" s="22">
        <v>1.2</v>
      </c>
      <c r="F22" s="22">
        <v>1.9</v>
      </c>
      <c r="G22" s="22">
        <v>1.8</v>
      </c>
      <c r="H22" s="22">
        <v>2.2000000000000002</v>
      </c>
      <c r="I22" s="22">
        <v>3</v>
      </c>
      <c r="J22" s="22">
        <v>4.5</v>
      </c>
      <c r="K22" s="22">
        <v>3.9</v>
      </c>
      <c r="L22" s="22">
        <v>4.7</v>
      </c>
      <c r="M22" s="22">
        <v>4.5999999999999996</v>
      </c>
      <c r="N22" s="59"/>
    </row>
    <row r="23" spans="1:14" s="16" customFormat="1" ht="27" customHeight="1">
      <c r="A23" s="6" t="s">
        <v>10</v>
      </c>
      <c r="B23" s="6"/>
      <c r="C23" s="6"/>
      <c r="D23" s="19">
        <v>341.50000000000028</v>
      </c>
      <c r="E23" s="19">
        <v>328.50000000000017</v>
      </c>
      <c r="F23" s="19">
        <v>798.99999999999966</v>
      </c>
      <c r="G23" s="19">
        <v>419.29999999999956</v>
      </c>
      <c r="H23" s="19">
        <v>411.90000000000003</v>
      </c>
      <c r="I23" s="19">
        <v>687.4</v>
      </c>
      <c r="J23" s="19">
        <v>693.3</v>
      </c>
      <c r="K23" s="19">
        <v>571.80000000000018</v>
      </c>
      <c r="L23" s="19">
        <v>581.29999999999973</v>
      </c>
      <c r="M23" s="19">
        <f>M21+M22</f>
        <v>703.19999999999914</v>
      </c>
      <c r="N23" s="59"/>
    </row>
    <row r="24" spans="1:14" s="16" customFormat="1" ht="27" customHeight="1">
      <c r="A24" s="8" t="s">
        <v>130</v>
      </c>
      <c r="B24" s="8"/>
      <c r="C24" s="8"/>
      <c r="D24" s="36">
        <v>-0.1</v>
      </c>
      <c r="E24" s="22">
        <v>0.1</v>
      </c>
      <c r="F24" s="22">
        <v>-0.2</v>
      </c>
      <c r="G24" s="22">
        <v>0.1</v>
      </c>
      <c r="H24" s="22">
        <v>0.1</v>
      </c>
      <c r="I24" s="22">
        <v>0.2</v>
      </c>
      <c r="J24" s="22">
        <v>-0.3</v>
      </c>
      <c r="K24" s="22">
        <v>-0.5</v>
      </c>
      <c r="L24" s="22">
        <v>-0.1</v>
      </c>
      <c r="M24" s="22">
        <v>-0.3</v>
      </c>
      <c r="N24" s="59"/>
    </row>
    <row r="25" spans="1:14" s="16" customFormat="1" ht="27" customHeight="1">
      <c r="A25" s="11" t="s">
        <v>56</v>
      </c>
      <c r="B25" s="11"/>
      <c r="C25" s="11"/>
      <c r="D25" s="51">
        <v>341.60000000000031</v>
      </c>
      <c r="E25" s="51">
        <v>328.40000000000015</v>
      </c>
      <c r="F25" s="51">
        <v>799.1999999999997</v>
      </c>
      <c r="G25" s="51">
        <v>419.19999999999953</v>
      </c>
      <c r="H25" s="51">
        <v>411.8</v>
      </c>
      <c r="I25" s="51">
        <v>687.2</v>
      </c>
      <c r="J25" s="51">
        <v>693.59999999999991</v>
      </c>
      <c r="K25" s="51">
        <v>572.30000000000018</v>
      </c>
      <c r="L25" s="51">
        <v>581.39999999999975</v>
      </c>
      <c r="M25" s="51">
        <f>M23+M24</f>
        <v>702.89999999999918</v>
      </c>
      <c r="N25" s="59"/>
    </row>
    <row r="26" spans="1:14" s="16" customFormat="1" ht="27" customHeight="1">
      <c r="A26" s="6" t="s">
        <v>48</v>
      </c>
      <c r="B26" s="6"/>
      <c r="C26" s="6"/>
      <c r="D26" s="20">
        <v>-485</v>
      </c>
      <c r="E26" s="20">
        <v>-285</v>
      </c>
      <c r="F26" s="20">
        <v>-375</v>
      </c>
      <c r="G26" s="20">
        <v>-330</v>
      </c>
      <c r="H26" s="20">
        <v>-275</v>
      </c>
      <c r="I26" s="20">
        <v>-485</v>
      </c>
      <c r="J26" s="20">
        <v>-370</v>
      </c>
      <c r="K26" s="20">
        <v>-165</v>
      </c>
      <c r="L26" s="20">
        <v>-215</v>
      </c>
      <c r="M26" s="20">
        <v>-1055</v>
      </c>
      <c r="N26" s="59"/>
    </row>
    <row r="27" spans="1:14" s="16" customFormat="1" ht="27" customHeight="1">
      <c r="A27" s="11" t="s">
        <v>0</v>
      </c>
      <c r="B27" s="11"/>
      <c r="C27" s="11"/>
      <c r="D27" s="69">
        <v>2.2200000000000002</v>
      </c>
      <c r="E27" s="69">
        <v>1.95</v>
      </c>
      <c r="F27" s="69">
        <v>1.78</v>
      </c>
      <c r="G27" s="69">
        <v>1.51</v>
      </c>
      <c r="H27" s="69">
        <v>1.83</v>
      </c>
      <c r="I27" s="69">
        <v>3.04</v>
      </c>
      <c r="J27" s="69">
        <v>2.78</v>
      </c>
      <c r="K27" s="69">
        <v>1.54</v>
      </c>
      <c r="L27" s="69">
        <v>1.3605568245106567</v>
      </c>
      <c r="M27" s="69">
        <v>1.44</v>
      </c>
    </row>
    <row r="28" spans="1:14" ht="27" customHeight="1">
      <c r="A28" s="15"/>
      <c r="B28" s="34"/>
    </row>
    <row r="29" spans="1:14" ht="27" customHeight="1">
      <c r="A29" s="15" t="s">
        <v>201</v>
      </c>
      <c r="B29" s="34"/>
    </row>
    <row r="30" spans="1:14" ht="27" customHeight="1">
      <c r="A30" s="15"/>
      <c r="B30" s="15" t="s">
        <v>199</v>
      </c>
    </row>
    <row r="31" spans="1:14" ht="19.5">
      <c r="A31" s="15"/>
    </row>
  </sheetData>
  <phoneticPr fontId="0" type="noConversion"/>
  <pageMargins left="0.5" right="0.5" top="0.5" bottom="0.5" header="0.5" footer="0.25"/>
  <pageSetup scale="39" firstPageNumber="4" orientation="landscape" useFirstPageNumber="1" r:id="rId1"/>
  <headerFooter alignWithMargins="0">
    <oddFooter>&amp;R&amp;"Calibri"&amp;11&amp;K000000&amp;12&amp;A_x000D_&amp;1#&amp;"Calibri"&amp;10&amp;KFF0000Highly Confidential with No Personal Information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9"/>
  <sheetViews>
    <sheetView zoomScale="50" zoomScaleNormal="50" workbookViewId="0"/>
  </sheetViews>
  <sheetFormatPr defaultColWidth="11.3984375" defaultRowHeight="11.5"/>
  <cols>
    <col min="1" max="2" width="6" style="12" customWidth="1"/>
    <col min="3" max="3" width="140.69921875" style="12" customWidth="1"/>
    <col min="4" max="12" width="23.69921875" style="12" customWidth="1"/>
    <col min="13" max="13" width="25.09765625" style="12" customWidth="1"/>
    <col min="14" max="16384" width="11.3984375" style="12"/>
  </cols>
  <sheetData>
    <row r="1" spans="1:14" s="18" customFormat="1" ht="32.25" customHeight="1">
      <c r="A1" s="9" t="s">
        <v>126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4" s="18" customFormat="1" ht="32.25" customHeight="1">
      <c r="A2" s="25" t="s">
        <v>49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s="16" customFormat="1" ht="27" customHeight="1">
      <c r="A3" s="11" t="s">
        <v>28</v>
      </c>
      <c r="B3" s="11"/>
      <c r="C3" s="11"/>
      <c r="D3" s="17">
        <v>2016</v>
      </c>
      <c r="E3" s="17">
        <v>2017</v>
      </c>
      <c r="F3" s="17">
        <v>2018</v>
      </c>
      <c r="G3" s="17">
        <v>2019</v>
      </c>
      <c r="H3" s="17">
        <v>2020</v>
      </c>
      <c r="I3" s="17" t="s">
        <v>176</v>
      </c>
      <c r="J3" s="17" t="s">
        <v>177</v>
      </c>
      <c r="K3" s="17">
        <v>2023</v>
      </c>
      <c r="L3" s="17">
        <v>2024</v>
      </c>
      <c r="M3" s="17">
        <v>2025</v>
      </c>
      <c r="N3" s="59"/>
    </row>
    <row r="4" spans="1:14" s="16" customFormat="1" ht="27" customHeight="1">
      <c r="A4" s="6"/>
      <c r="B4" s="6" t="s">
        <v>7</v>
      </c>
      <c r="C4" s="6"/>
      <c r="D4" s="27">
        <v>1089.5999999999999</v>
      </c>
      <c r="E4" s="27">
        <v>1055.5</v>
      </c>
      <c r="F4" s="27">
        <v>608.4</v>
      </c>
      <c r="G4" s="27">
        <v>632.6</v>
      </c>
      <c r="H4" s="27">
        <v>674.6</v>
      </c>
      <c r="I4" s="27">
        <v>677</v>
      </c>
      <c r="J4" s="27">
        <v>661.8</v>
      </c>
      <c r="K4" s="27">
        <v>1487.5</v>
      </c>
      <c r="L4" s="27">
        <v>1621.9</v>
      </c>
      <c r="M4" s="27">
        <v>1619.3</v>
      </c>
      <c r="N4" s="59"/>
    </row>
    <row r="5" spans="1:14" s="16" customFormat="1" ht="27" customHeight="1">
      <c r="A5" s="6"/>
      <c r="B5" s="6" t="s">
        <v>142</v>
      </c>
      <c r="C5" s="6"/>
      <c r="D5" s="27"/>
      <c r="E5" s="27"/>
      <c r="F5" s="27"/>
      <c r="G5" s="27">
        <v>3.2</v>
      </c>
      <c r="H5" s="20">
        <v>2.2000000000000002</v>
      </c>
      <c r="I5" s="20">
        <v>2.1</v>
      </c>
      <c r="J5" s="20">
        <v>1.1000000000000001</v>
      </c>
      <c r="K5" s="20">
        <v>1.4</v>
      </c>
      <c r="L5" s="20">
        <v>3.8</v>
      </c>
      <c r="M5" s="20">
        <v>6.8</v>
      </c>
      <c r="N5" s="59"/>
    </row>
    <row r="6" spans="1:14" s="16" customFormat="1" ht="27" customHeight="1">
      <c r="A6" s="6"/>
      <c r="B6" s="6" t="s">
        <v>50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9"/>
    </row>
    <row r="7" spans="1:14" s="16" customFormat="1" ht="27" customHeight="1">
      <c r="A7" s="6"/>
      <c r="B7" s="6"/>
      <c r="C7" s="6" t="s">
        <v>29</v>
      </c>
      <c r="D7" s="20">
        <v>12327</v>
      </c>
      <c r="E7" s="20">
        <v>13042.3</v>
      </c>
      <c r="F7" s="20">
        <v>14156</v>
      </c>
      <c r="G7" s="20">
        <v>15150.5</v>
      </c>
      <c r="H7" s="20">
        <v>17158</v>
      </c>
      <c r="I7" s="20">
        <v>21298.6</v>
      </c>
      <c r="J7" s="20">
        <v>22799</v>
      </c>
      <c r="K7" s="20">
        <v>24641.1</v>
      </c>
      <c r="L7" s="20">
        <v>25169.4</v>
      </c>
      <c r="M7" s="20">
        <v>25786.5</v>
      </c>
      <c r="N7" s="59"/>
    </row>
    <row r="8" spans="1:14" s="16" customFormat="1" ht="27" customHeight="1">
      <c r="A8" s="6"/>
      <c r="B8" s="6"/>
      <c r="C8" s="6" t="s">
        <v>68</v>
      </c>
      <c r="D8" s="20">
        <v>5141.2</v>
      </c>
      <c r="E8" s="20">
        <v>4172.3</v>
      </c>
      <c r="F8" s="20">
        <v>3954.9</v>
      </c>
      <c r="G8" s="20">
        <v>4349.6000000000004</v>
      </c>
      <c r="H8" s="20">
        <v>4689.2</v>
      </c>
      <c r="I8" s="20">
        <v>4662.3999999999996</v>
      </c>
      <c r="J8" s="20">
        <v>5951.6</v>
      </c>
      <c r="K8" s="20">
        <v>7356.8</v>
      </c>
      <c r="L8" s="20">
        <v>8768.4</v>
      </c>
      <c r="M8" s="20">
        <v>6870.8</v>
      </c>
      <c r="N8" s="59"/>
    </row>
    <row r="9" spans="1:14" s="16" customFormat="1" ht="27" customHeight="1">
      <c r="A9" s="6"/>
      <c r="B9" s="6"/>
      <c r="C9" s="6" t="s">
        <v>53</v>
      </c>
      <c r="D9" s="20">
        <v>3078.5</v>
      </c>
      <c r="E9" s="20">
        <v>3572.6</v>
      </c>
      <c r="F9" s="20">
        <v>3797.6</v>
      </c>
      <c r="G9" s="20">
        <v>3863</v>
      </c>
      <c r="H9" s="20">
        <v>3827.4</v>
      </c>
      <c r="I9" s="20">
        <v>3740.1</v>
      </c>
      <c r="J9" s="20">
        <v>4165.8</v>
      </c>
      <c r="K9" s="20">
        <v>4594.3999999999996</v>
      </c>
      <c r="L9" s="20">
        <v>4538.8</v>
      </c>
      <c r="M9" s="20">
        <v>4677</v>
      </c>
      <c r="N9" s="59"/>
    </row>
    <row r="10" spans="1:14" s="16" customFormat="1" ht="27" customHeight="1">
      <c r="A10" s="6"/>
      <c r="B10" s="6"/>
      <c r="C10" s="6" t="s">
        <v>51</v>
      </c>
      <c r="D10" s="20">
        <v>6562.5</v>
      </c>
      <c r="E10" s="20">
        <v>6894.3</v>
      </c>
      <c r="F10" s="20">
        <v>7967.6</v>
      </c>
      <c r="G10" s="20">
        <v>8706.7999999999993</v>
      </c>
      <c r="H10" s="20">
        <v>7093.3</v>
      </c>
      <c r="I10" s="20">
        <v>5951.3</v>
      </c>
      <c r="J10" s="20">
        <v>8404.5</v>
      </c>
      <c r="K10" s="20">
        <v>13330.1</v>
      </c>
      <c r="L10" s="20">
        <v>14114.1</v>
      </c>
      <c r="M10" s="20">
        <v>12655.9</v>
      </c>
      <c r="N10" s="59"/>
    </row>
    <row r="11" spans="1:14" s="16" customFormat="1" ht="27" customHeight="1">
      <c r="A11" s="8"/>
      <c r="B11" s="8"/>
      <c r="C11" s="38" t="s">
        <v>30</v>
      </c>
      <c r="D11" s="22">
        <v>605.29999999999995</v>
      </c>
      <c r="E11" s="22">
        <v>714.2</v>
      </c>
      <c r="F11" s="22">
        <v>770.6</v>
      </c>
      <c r="G11" s="22">
        <v>751.6</v>
      </c>
      <c r="H11" s="22">
        <v>789.4</v>
      </c>
      <c r="I11" s="22">
        <v>972.3</v>
      </c>
      <c r="J11" s="22">
        <v>1120.7</v>
      </c>
      <c r="K11" s="22">
        <v>1421.8</v>
      </c>
      <c r="L11" s="22">
        <v>1636.9</v>
      </c>
      <c r="M11" s="22">
        <v>1658.8</v>
      </c>
      <c r="N11" s="59"/>
    </row>
    <row r="12" spans="1:14" s="16" customFormat="1" ht="27" customHeight="1">
      <c r="A12" s="6"/>
      <c r="B12" s="6"/>
      <c r="C12" s="6" t="s">
        <v>119</v>
      </c>
      <c r="D12" s="20">
        <v>27714.5</v>
      </c>
      <c r="E12" s="20">
        <v>28395.699999999997</v>
      </c>
      <c r="F12" s="20">
        <v>30646.699999999997</v>
      </c>
      <c r="G12" s="20">
        <v>32821.5</v>
      </c>
      <c r="H12" s="20">
        <v>33557.300000000003</v>
      </c>
      <c r="I12" s="20">
        <v>36624.699999999997</v>
      </c>
      <c r="J12" s="20">
        <v>42441.599999999999</v>
      </c>
      <c r="K12" s="20">
        <v>51344.2</v>
      </c>
      <c r="L12" s="20">
        <v>54227.600000000006</v>
      </c>
      <c r="M12" s="20">
        <f>SUM(M7:M11)</f>
        <v>51649.000000000007</v>
      </c>
      <c r="N12" s="59"/>
    </row>
    <row r="13" spans="1:14" s="16" customFormat="1" ht="27" customHeight="1">
      <c r="A13" s="6"/>
      <c r="B13" s="6"/>
      <c r="C13" s="6" t="s">
        <v>32</v>
      </c>
      <c r="D13" s="20">
        <v>-111.7</v>
      </c>
      <c r="E13" s="20">
        <v>-113.8</v>
      </c>
      <c r="F13" s="20">
        <v>-106.7</v>
      </c>
      <c r="G13" s="20">
        <v>-100.6</v>
      </c>
      <c r="H13" s="20">
        <v>-129.1</v>
      </c>
      <c r="I13" s="20">
        <v>-129</v>
      </c>
      <c r="J13" s="20">
        <v>-128.4</v>
      </c>
      <c r="K13" s="20">
        <v>-146.4</v>
      </c>
      <c r="L13" s="20">
        <v>-227.5</v>
      </c>
      <c r="M13" s="20">
        <v>-250.1</v>
      </c>
      <c r="N13" s="59"/>
    </row>
    <row r="14" spans="1:14" s="16" customFormat="1" ht="27" customHeight="1">
      <c r="A14" s="11"/>
      <c r="B14" s="11"/>
      <c r="C14" s="11" t="s">
        <v>120</v>
      </c>
      <c r="D14" s="21">
        <v>27602.799999999999</v>
      </c>
      <c r="E14" s="21">
        <v>28281.899999999998</v>
      </c>
      <c r="F14" s="21">
        <v>30539.999999999996</v>
      </c>
      <c r="G14" s="21">
        <v>32720.9</v>
      </c>
      <c r="H14" s="21">
        <v>33428.200000000004</v>
      </c>
      <c r="I14" s="21">
        <v>36495.699999999997</v>
      </c>
      <c r="J14" s="21">
        <v>42313.2</v>
      </c>
      <c r="K14" s="21">
        <v>51197.799999999996</v>
      </c>
      <c r="L14" s="21">
        <v>54000.100000000006</v>
      </c>
      <c r="M14" s="21">
        <f>SUM(M12:M13)</f>
        <v>51398.900000000009</v>
      </c>
      <c r="N14" s="59"/>
    </row>
    <row r="15" spans="1:14" s="16" customFormat="1" ht="27" customHeight="1">
      <c r="A15" s="6"/>
      <c r="B15" s="6" t="s">
        <v>8</v>
      </c>
      <c r="C15" s="6"/>
      <c r="D15" s="20">
        <v>74.599999999999994</v>
      </c>
      <c r="E15" s="20">
        <v>89.1</v>
      </c>
      <c r="F15" s="20">
        <v>532</v>
      </c>
      <c r="G15" s="20">
        <v>75.099999999999994</v>
      </c>
      <c r="H15" s="20">
        <v>88.1</v>
      </c>
      <c r="I15" s="20">
        <v>85.1</v>
      </c>
      <c r="J15" s="20">
        <v>91.4</v>
      </c>
      <c r="K15" s="20">
        <v>162</v>
      </c>
      <c r="L15" s="20">
        <v>142.1</v>
      </c>
      <c r="M15" s="20">
        <v>159.80000000000001</v>
      </c>
      <c r="N15" s="59"/>
    </row>
    <row r="16" spans="1:14" s="16" customFormat="1" ht="27" customHeight="1">
      <c r="A16" s="6"/>
      <c r="B16" s="6" t="s">
        <v>95</v>
      </c>
      <c r="C16" s="6"/>
      <c r="D16" s="20">
        <v>252</v>
      </c>
      <c r="E16" s="20">
        <v>91</v>
      </c>
      <c r="F16" s="20">
        <v>59.3</v>
      </c>
      <c r="G16" s="20">
        <v>331.9</v>
      </c>
      <c r="H16" s="20">
        <v>583.20000000000005</v>
      </c>
      <c r="I16" s="20">
        <v>191.6</v>
      </c>
      <c r="J16" s="20">
        <v>214.8</v>
      </c>
      <c r="K16" s="20">
        <v>144.4</v>
      </c>
      <c r="L16" s="20">
        <v>192.3</v>
      </c>
      <c r="M16" s="20">
        <v>264.39999999999998</v>
      </c>
      <c r="N16" s="59"/>
    </row>
    <row r="17" spans="1:14" s="16" customFormat="1" ht="27" customHeight="1">
      <c r="A17" s="6"/>
      <c r="B17" s="6" t="s">
        <v>86</v>
      </c>
      <c r="D17" s="20">
        <v>4396.2</v>
      </c>
      <c r="E17" s="20">
        <v>4718.3</v>
      </c>
      <c r="F17" s="20">
        <v>5102.5</v>
      </c>
      <c r="G17" s="20">
        <v>5530.5</v>
      </c>
      <c r="H17" s="20">
        <v>5297.8</v>
      </c>
      <c r="I17" s="20">
        <v>4947.6000000000004</v>
      </c>
      <c r="J17" s="20">
        <v>4853.5</v>
      </c>
      <c r="K17" s="20">
        <v>5051.5</v>
      </c>
      <c r="L17" s="20">
        <v>5427.7</v>
      </c>
      <c r="M17" s="20">
        <v>5539.5</v>
      </c>
      <c r="N17" s="59"/>
    </row>
    <row r="18" spans="1:14" s="16" customFormat="1" ht="27" customHeight="1">
      <c r="A18" s="6"/>
      <c r="B18" s="6" t="s">
        <v>31</v>
      </c>
      <c r="C18" s="6"/>
      <c r="D18" s="20"/>
      <c r="E18" s="20">
        <v>156.69999999999999</v>
      </c>
      <c r="F18" s="20">
        <v>195.4</v>
      </c>
      <c r="G18" s="20">
        <v>291.7</v>
      </c>
      <c r="H18" s="20">
        <v>350</v>
      </c>
      <c r="I18" s="20">
        <v>393.5</v>
      </c>
      <c r="J18" s="20">
        <v>370.7</v>
      </c>
      <c r="K18" s="20">
        <v>650.70000000000005</v>
      </c>
      <c r="L18" s="20">
        <v>576.29999999999995</v>
      </c>
      <c r="M18" s="20"/>
      <c r="N18" s="59"/>
    </row>
    <row r="19" spans="1:14" s="16" customFormat="1" ht="27" customHeight="1">
      <c r="A19" s="6"/>
      <c r="B19" s="6" t="s">
        <v>206</v>
      </c>
      <c r="C19" s="6"/>
      <c r="D19" s="20"/>
      <c r="E19" s="20"/>
      <c r="F19" s="20"/>
      <c r="G19" s="20"/>
      <c r="H19" s="20"/>
      <c r="I19" s="20"/>
      <c r="J19" s="20"/>
      <c r="K19" s="20"/>
      <c r="L19" s="20"/>
      <c r="M19" s="20">
        <v>392</v>
      </c>
      <c r="N19" s="59"/>
    </row>
    <row r="20" spans="1:14" s="16" customFormat="1" ht="27" customHeight="1">
      <c r="A20" s="6"/>
      <c r="B20" s="6" t="s">
        <v>89</v>
      </c>
      <c r="C20" s="6"/>
      <c r="D20" s="20">
        <v>11.9</v>
      </c>
      <c r="E20" s="20">
        <v>13.8</v>
      </c>
      <c r="F20" s="20">
        <v>15.2</v>
      </c>
      <c r="G20" s="20">
        <v>16.399999999999999</v>
      </c>
      <c r="H20" s="20">
        <v>19.3</v>
      </c>
      <c r="I20" s="20">
        <v>21.9</v>
      </c>
      <c r="J20" s="20">
        <v>22.6</v>
      </c>
      <c r="K20" s="20">
        <v>27.6</v>
      </c>
      <c r="L20" s="20">
        <v>49</v>
      </c>
      <c r="M20" s="20">
        <v>56.8</v>
      </c>
      <c r="N20" s="59"/>
    </row>
    <row r="21" spans="1:14" s="16" customFormat="1" ht="27" customHeight="1">
      <c r="A21" s="6"/>
      <c r="B21" s="6" t="s">
        <v>83</v>
      </c>
      <c r="C21" s="6"/>
      <c r="D21" s="20">
        <v>28.1</v>
      </c>
      <c r="E21" s="20">
        <v>41</v>
      </c>
      <c r="F21" s="20">
        <v>36.799999999999997</v>
      </c>
      <c r="G21" s="20">
        <v>33.200000000000003</v>
      </c>
      <c r="H21" s="20">
        <v>27.1</v>
      </c>
      <c r="I21" s="20">
        <v>34.300000000000004</v>
      </c>
      <c r="J21" s="20">
        <v>25.5</v>
      </c>
      <c r="K21" s="20">
        <v>24.6</v>
      </c>
      <c r="L21" s="20">
        <v>29.9</v>
      </c>
      <c r="M21" s="20">
        <v>34.9</v>
      </c>
      <c r="N21" s="59"/>
    </row>
    <row r="22" spans="1:14" s="16" customFormat="1" ht="27" customHeight="1">
      <c r="A22" s="6"/>
      <c r="B22" s="6" t="s">
        <v>134</v>
      </c>
      <c r="C22" s="6"/>
      <c r="D22" s="20">
        <v>574.1</v>
      </c>
      <c r="E22" s="20">
        <v>555.5</v>
      </c>
      <c r="F22" s="20">
        <v>575.9</v>
      </c>
      <c r="G22" s="20">
        <v>454.4</v>
      </c>
      <c r="H22" s="20">
        <v>386.7</v>
      </c>
      <c r="I22" s="20">
        <v>324.5</v>
      </c>
      <c r="J22" s="20">
        <v>314.3</v>
      </c>
      <c r="K22" s="20">
        <v>367.5</v>
      </c>
      <c r="L22" s="20">
        <v>471.5</v>
      </c>
      <c r="M22" s="20">
        <v>518.20000000000005</v>
      </c>
      <c r="N22" s="59"/>
    </row>
    <row r="23" spans="1:14" s="16" customFormat="1" ht="27" customHeight="1">
      <c r="A23" s="11"/>
      <c r="B23" s="11"/>
      <c r="C23" s="11" t="s">
        <v>121</v>
      </c>
      <c r="D23" s="52">
        <v>34029.299999999996</v>
      </c>
      <c r="E23" s="52">
        <v>35002.799999999996</v>
      </c>
      <c r="F23" s="52">
        <v>37665.5</v>
      </c>
      <c r="G23" s="52">
        <v>40089.899999999994</v>
      </c>
      <c r="H23" s="52">
        <v>40857.200000000004</v>
      </c>
      <c r="I23" s="52">
        <v>43173.299999999996</v>
      </c>
      <c r="J23" s="52">
        <v>48868.9</v>
      </c>
      <c r="K23" s="52">
        <v>59115</v>
      </c>
      <c r="L23" s="52">
        <v>62514.600000000006</v>
      </c>
      <c r="M23" s="52">
        <f>SUM(M14:M22)+M4+M5</f>
        <v>59990.60000000002</v>
      </c>
      <c r="N23" s="59"/>
    </row>
    <row r="24" spans="1:14" s="16" customFormat="1" ht="27" customHeight="1">
      <c r="A24" s="11" t="s">
        <v>52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59"/>
    </row>
    <row r="25" spans="1:14" s="16" customFormat="1" ht="27" customHeight="1">
      <c r="A25" s="6"/>
      <c r="B25" s="6" t="s">
        <v>165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59"/>
    </row>
    <row r="26" spans="1:14" s="16" customFormat="1" ht="27" customHeight="1">
      <c r="A26" s="6"/>
      <c r="B26" s="6"/>
      <c r="C26" s="47" t="s">
        <v>131</v>
      </c>
      <c r="D26" s="27">
        <v>386.4</v>
      </c>
      <c r="E26" s="27">
        <v>2051.1999999999998</v>
      </c>
      <c r="F26" s="27">
        <v>2112.9</v>
      </c>
      <c r="G26" s="27">
        <v>1460.9</v>
      </c>
      <c r="H26" s="27">
        <v>187.5</v>
      </c>
      <c r="I26" s="27">
        <v>678.9</v>
      </c>
      <c r="J26" s="27">
        <v>2402.3000000000002</v>
      </c>
      <c r="K26" s="27">
        <v>6836.1</v>
      </c>
      <c r="L26" s="27">
        <v>1679.9</v>
      </c>
      <c r="M26" s="27">
        <v>1380.9</v>
      </c>
      <c r="N26" s="59"/>
    </row>
    <row r="27" spans="1:14" s="16" customFormat="1" ht="27" customHeight="1">
      <c r="A27" s="6"/>
      <c r="B27" s="6"/>
      <c r="C27" s="47" t="s">
        <v>135</v>
      </c>
      <c r="D27" s="20">
        <v>4997.8</v>
      </c>
      <c r="E27" s="20">
        <v>4118.7</v>
      </c>
      <c r="F27" s="20">
        <v>3881.7</v>
      </c>
      <c r="G27" s="20">
        <v>4277</v>
      </c>
      <c r="H27" s="20">
        <v>4656.2</v>
      </c>
      <c r="I27" s="20">
        <v>4595.2</v>
      </c>
      <c r="J27" s="20">
        <v>5710.9</v>
      </c>
      <c r="K27" s="20">
        <v>6995.2</v>
      </c>
      <c r="L27" s="20">
        <v>8429.2999999999993</v>
      </c>
      <c r="M27" s="20">
        <v>6595.4</v>
      </c>
      <c r="N27" s="59"/>
    </row>
    <row r="28" spans="1:14" s="16" customFormat="1" ht="27" customHeight="1">
      <c r="A28" s="6"/>
      <c r="C28" s="68" t="s">
        <v>166</v>
      </c>
      <c r="D28" s="20">
        <v>4509.3</v>
      </c>
      <c r="E28" s="20">
        <v>5056.8999999999996</v>
      </c>
      <c r="F28" s="20">
        <v>4587.6000000000004</v>
      </c>
      <c r="G28" s="20">
        <v>5716.5999999999995</v>
      </c>
      <c r="H28" s="20">
        <v>5741.6</v>
      </c>
      <c r="I28" s="20">
        <v>5819.1</v>
      </c>
      <c r="J28" s="20">
        <v>5989.6</v>
      </c>
      <c r="K28" s="20">
        <v>6059.9</v>
      </c>
      <c r="L28" s="20">
        <v>7628.9</v>
      </c>
      <c r="M28" s="20">
        <v>8270.5</v>
      </c>
      <c r="N28" s="59"/>
    </row>
    <row r="29" spans="1:14" s="16" customFormat="1" ht="27" customHeight="1">
      <c r="A29" s="11"/>
      <c r="B29" s="11"/>
      <c r="C29" s="11" t="s">
        <v>152</v>
      </c>
      <c r="D29" s="21">
        <v>9893.5</v>
      </c>
      <c r="E29" s="21">
        <v>11226.8</v>
      </c>
      <c r="F29" s="21">
        <v>10582.2</v>
      </c>
      <c r="G29" s="21">
        <v>11454.5</v>
      </c>
      <c r="H29" s="21">
        <v>10585.3</v>
      </c>
      <c r="I29" s="21">
        <v>11093.2</v>
      </c>
      <c r="J29" s="21">
        <v>14102.8</v>
      </c>
      <c r="K29" s="21">
        <v>19891.199999999997</v>
      </c>
      <c r="L29" s="21">
        <v>17738.099999999999</v>
      </c>
      <c r="M29" s="21">
        <f>SUM(M26:M28)</f>
        <v>16246.8</v>
      </c>
      <c r="N29" s="59"/>
    </row>
    <row r="30" spans="1:14" s="16" customFormat="1" ht="27" customHeight="1">
      <c r="A30" s="6"/>
      <c r="B30" s="6" t="s">
        <v>156</v>
      </c>
      <c r="C30" s="6"/>
      <c r="D30" s="20">
        <v>2270.3000000000002</v>
      </c>
      <c r="E30" s="20">
        <v>553.20000000000005</v>
      </c>
      <c r="F30" s="20">
        <v>1376.8</v>
      </c>
      <c r="G30" s="20">
        <v>1855.3</v>
      </c>
      <c r="H30" s="20">
        <v>5249.5</v>
      </c>
      <c r="I30" s="20">
        <v>5619.4</v>
      </c>
      <c r="J30" s="20">
        <v>5225.5</v>
      </c>
      <c r="K30" s="20">
        <v>3184</v>
      </c>
      <c r="L30" s="20">
        <v>2681.5</v>
      </c>
      <c r="M30" s="20">
        <v>4452.6000000000004</v>
      </c>
      <c r="N30" s="59"/>
    </row>
    <row r="31" spans="1:14" s="16" customFormat="1" ht="27" customHeight="1">
      <c r="A31" s="6"/>
      <c r="B31" s="6" t="s">
        <v>77</v>
      </c>
      <c r="C31" s="6"/>
      <c r="D31" s="20">
        <v>24</v>
      </c>
      <c r="E31" s="20">
        <v>126.5</v>
      </c>
      <c r="F31" s="20">
        <v>342.5</v>
      </c>
      <c r="G31" s="20">
        <v>47.4</v>
      </c>
      <c r="H31" s="20">
        <v>30.1</v>
      </c>
      <c r="I31" s="20">
        <v>97.6</v>
      </c>
      <c r="J31" s="20">
        <v>1024.2</v>
      </c>
      <c r="K31" s="20">
        <v>974.9</v>
      </c>
      <c r="L31" s="20">
        <v>489.2</v>
      </c>
      <c r="M31" s="20">
        <v>279.10000000000002</v>
      </c>
      <c r="N31" s="59"/>
    </row>
    <row r="32" spans="1:14" s="16" customFormat="1" ht="27" customHeight="1">
      <c r="A32" s="6"/>
      <c r="B32" s="47" t="s">
        <v>132</v>
      </c>
      <c r="C32" s="6"/>
      <c r="D32" s="20">
        <v>799.6</v>
      </c>
      <c r="E32" s="20">
        <v>902.1</v>
      </c>
      <c r="F32" s="20">
        <v>871.6</v>
      </c>
      <c r="G32" s="20">
        <v>886.7</v>
      </c>
      <c r="H32" s="20">
        <v>922.3</v>
      </c>
      <c r="I32" s="20">
        <v>969.6</v>
      </c>
      <c r="J32" s="20">
        <v>957.30000000000007</v>
      </c>
      <c r="K32" s="20">
        <v>1128.3</v>
      </c>
      <c r="L32" s="20">
        <v>1238</v>
      </c>
      <c r="M32" s="20">
        <v>1272.0999999999999</v>
      </c>
      <c r="N32" s="59"/>
    </row>
    <row r="33" spans="1:14" s="16" customFormat="1" ht="27" customHeight="1">
      <c r="A33" s="6"/>
      <c r="B33" s="6" t="s">
        <v>167</v>
      </c>
      <c r="C33" s="6"/>
      <c r="D33" s="20">
        <v>205.9</v>
      </c>
      <c r="E33" s="20">
        <v>181</v>
      </c>
      <c r="F33" s="20">
        <v>166</v>
      </c>
      <c r="G33" s="20">
        <v>137.5</v>
      </c>
      <c r="H33" s="20">
        <v>114.8</v>
      </c>
      <c r="I33" s="20">
        <v>131.80000000000001</v>
      </c>
      <c r="J33" s="20">
        <v>137.30000000000001</v>
      </c>
      <c r="K33" s="20">
        <v>138.4</v>
      </c>
      <c r="L33" s="20">
        <v>129.6</v>
      </c>
      <c r="M33" s="20">
        <v>124.5</v>
      </c>
      <c r="N33" s="59"/>
    </row>
    <row r="34" spans="1:14" s="16" customFormat="1" ht="27" customHeight="1">
      <c r="A34" s="6"/>
      <c r="B34" s="7" t="s">
        <v>83</v>
      </c>
      <c r="C34" s="6"/>
      <c r="D34" s="20">
        <v>713.8</v>
      </c>
      <c r="E34" s="20">
        <v>821.6</v>
      </c>
      <c r="F34" s="20">
        <v>824.2</v>
      </c>
      <c r="G34" s="20">
        <v>527.70000000000005</v>
      </c>
      <c r="H34" s="20">
        <v>345.9</v>
      </c>
      <c r="I34" s="20">
        <v>236.90000000000003</v>
      </c>
      <c r="J34" s="20">
        <v>208.5</v>
      </c>
      <c r="K34" s="20">
        <v>456.3</v>
      </c>
      <c r="L34" s="20">
        <v>285.60000000000002</v>
      </c>
      <c r="M34" s="20">
        <v>382.5</v>
      </c>
      <c r="N34" s="59"/>
    </row>
    <row r="35" spans="1:14" s="16" customFormat="1" ht="27" customHeight="1">
      <c r="A35" s="6"/>
      <c r="B35" s="6" t="s">
        <v>153</v>
      </c>
      <c r="C35" s="6"/>
      <c r="D35" s="20">
        <v>16536.5</v>
      </c>
      <c r="E35" s="20">
        <v>17534.400000000001</v>
      </c>
      <c r="F35" s="20">
        <v>19432.2</v>
      </c>
      <c r="G35" s="20">
        <v>21052.400000000001</v>
      </c>
      <c r="H35" s="20">
        <v>19311.11</v>
      </c>
      <c r="I35" s="20">
        <v>20607.3</v>
      </c>
      <c r="J35" s="20">
        <v>22527.8</v>
      </c>
      <c r="K35" s="20">
        <v>27439.3</v>
      </c>
      <c r="L35" s="20">
        <v>33725.4</v>
      </c>
      <c r="M35" s="20">
        <v>31301.9</v>
      </c>
      <c r="N35" s="59"/>
    </row>
    <row r="36" spans="1:14" s="16" customFormat="1" ht="27" customHeight="1">
      <c r="A36" s="11"/>
      <c r="B36" s="11"/>
      <c r="C36" s="11" t="s">
        <v>122</v>
      </c>
      <c r="D36" s="21">
        <v>30443.599999999999</v>
      </c>
      <c r="E36" s="21">
        <v>31345.600000000002</v>
      </c>
      <c r="F36" s="21">
        <v>33595.5</v>
      </c>
      <c r="G36" s="21">
        <v>35961.5</v>
      </c>
      <c r="H36" s="21">
        <v>36559.01</v>
      </c>
      <c r="I36" s="21">
        <v>38755.799999999996</v>
      </c>
      <c r="J36" s="21">
        <v>44183.399999999994</v>
      </c>
      <c r="K36" s="21">
        <v>53212.399999999994</v>
      </c>
      <c r="L36" s="21">
        <v>56287.399999999994</v>
      </c>
      <c r="M36" s="21">
        <f>SUM(M29:M35)</f>
        <v>54059.5</v>
      </c>
      <c r="N36" s="59"/>
    </row>
    <row r="37" spans="1:14" s="16" customFormat="1" ht="27" customHeight="1">
      <c r="A37" s="6"/>
      <c r="B37" s="6" t="s">
        <v>90</v>
      </c>
      <c r="C37" s="6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59"/>
    </row>
    <row r="38" spans="1:14" s="16" customFormat="1" ht="27" customHeight="1">
      <c r="A38" s="6"/>
      <c r="B38" s="6"/>
      <c r="C38" s="6" t="s">
        <v>88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59"/>
    </row>
    <row r="39" spans="1:14" s="16" customFormat="1" ht="27" customHeight="1">
      <c r="A39" s="6"/>
      <c r="C39" s="6" t="s">
        <v>87</v>
      </c>
      <c r="D39" s="20">
        <v>1482.8</v>
      </c>
      <c r="E39" s="20">
        <v>1482.8</v>
      </c>
      <c r="F39" s="20">
        <v>1482.8</v>
      </c>
      <c r="G39" s="20">
        <v>1482.8</v>
      </c>
      <c r="H39" s="20">
        <v>1482.8</v>
      </c>
      <c r="I39" s="20">
        <v>1482.8</v>
      </c>
      <c r="J39" s="20">
        <v>1482.8</v>
      </c>
      <c r="K39" s="20">
        <v>2292.8000000000002</v>
      </c>
      <c r="L39" s="20">
        <v>2292.8000000000002</v>
      </c>
      <c r="M39" s="20">
        <v>2292.8000000000002</v>
      </c>
      <c r="N39" s="59"/>
    </row>
    <row r="40" spans="1:14" s="16" customFormat="1" ht="27" customHeight="1">
      <c r="A40" s="6"/>
      <c r="C40" s="6" t="s">
        <v>9</v>
      </c>
      <c r="D40" s="20">
        <v>2186.3000000000002</v>
      </c>
      <c r="E40" s="20">
        <v>2229.6999999999998</v>
      </c>
      <c r="F40" s="20">
        <v>2652.4</v>
      </c>
      <c r="G40" s="20">
        <v>2741.6</v>
      </c>
      <c r="H40" s="20">
        <v>2891.6</v>
      </c>
      <c r="I40" s="20">
        <v>2982.3</v>
      </c>
      <c r="J40" s="20">
        <v>3305.9</v>
      </c>
      <c r="K40" s="20">
        <v>3713.2</v>
      </c>
      <c r="L40" s="20">
        <v>4079.6</v>
      </c>
      <c r="M40" s="20">
        <v>3727.5</v>
      </c>
      <c r="N40" s="59"/>
    </row>
    <row r="41" spans="1:14" s="16" customFormat="1" ht="27" customHeight="1">
      <c r="A41" s="6"/>
      <c r="C41" s="6" t="s">
        <v>128</v>
      </c>
      <c r="D41" s="20">
        <v>-83.8</v>
      </c>
      <c r="E41" s="20">
        <v>-55.8</v>
      </c>
      <c r="F41" s="20">
        <v>-65.900000000000006</v>
      </c>
      <c r="G41" s="20">
        <v>-97.4</v>
      </c>
      <c r="H41" s="20">
        <v>-77.8</v>
      </c>
      <c r="I41" s="20">
        <v>-49.4</v>
      </c>
      <c r="J41" s="20">
        <v>-104.7</v>
      </c>
      <c r="K41" s="20">
        <v>-104.4</v>
      </c>
      <c r="L41" s="20">
        <v>-146.19999999999999</v>
      </c>
      <c r="M41" s="20">
        <v>-90.5</v>
      </c>
      <c r="N41" s="59"/>
    </row>
    <row r="42" spans="1:14" s="16" customFormat="1" ht="27" customHeight="1">
      <c r="A42" s="11"/>
      <c r="B42" s="11"/>
      <c r="C42" s="11" t="s">
        <v>123</v>
      </c>
      <c r="D42" s="28">
        <v>3585.3</v>
      </c>
      <c r="E42" s="28">
        <v>3656.7</v>
      </c>
      <c r="F42" s="28">
        <v>4069.2999999999997</v>
      </c>
      <c r="G42" s="28">
        <v>4127</v>
      </c>
      <c r="H42" s="28">
        <v>4296.5999999999995</v>
      </c>
      <c r="I42" s="28">
        <v>4415.7000000000007</v>
      </c>
      <c r="J42" s="28">
        <v>4684</v>
      </c>
      <c r="K42" s="28">
        <v>5901.6</v>
      </c>
      <c r="L42" s="28">
        <v>6226.2</v>
      </c>
      <c r="M42" s="28">
        <f>SUM(M39:M41)</f>
        <v>5929.8</v>
      </c>
      <c r="N42" s="59"/>
    </row>
    <row r="43" spans="1:14" s="16" customFormat="1" ht="27" customHeight="1">
      <c r="A43" s="8"/>
      <c r="B43" s="8"/>
      <c r="C43" s="48" t="s">
        <v>133</v>
      </c>
      <c r="D43" s="22">
        <v>0.4</v>
      </c>
      <c r="E43" s="22">
        <v>0.5</v>
      </c>
      <c r="F43" s="22">
        <v>0.7</v>
      </c>
      <c r="G43" s="22">
        <v>1.4</v>
      </c>
      <c r="H43" s="22">
        <v>1.6</v>
      </c>
      <c r="I43" s="22">
        <v>1.8</v>
      </c>
      <c r="J43" s="22">
        <v>1.5</v>
      </c>
      <c r="K43" s="22">
        <v>1</v>
      </c>
      <c r="L43" s="22">
        <v>1</v>
      </c>
      <c r="M43" s="22">
        <v>1.3</v>
      </c>
      <c r="N43" s="59"/>
    </row>
    <row r="44" spans="1:14" s="16" customFormat="1" ht="27" customHeight="1">
      <c r="A44" s="11"/>
      <c r="B44" s="11"/>
      <c r="C44" s="11" t="s">
        <v>124</v>
      </c>
      <c r="D44" s="28">
        <v>3585.7000000000003</v>
      </c>
      <c r="E44" s="28">
        <v>3657.2</v>
      </c>
      <c r="F44" s="28">
        <v>4069.9999999999995</v>
      </c>
      <c r="G44" s="28">
        <v>4128.3999999999996</v>
      </c>
      <c r="H44" s="28">
        <v>4298.2</v>
      </c>
      <c r="I44" s="28">
        <v>4417.5000000000009</v>
      </c>
      <c r="J44" s="28">
        <v>4685.5</v>
      </c>
      <c r="K44" s="28">
        <v>5902.6</v>
      </c>
      <c r="L44" s="28">
        <v>6227.2</v>
      </c>
      <c r="M44" s="28">
        <f>M42+M43</f>
        <v>5931.1</v>
      </c>
      <c r="N44" s="59"/>
    </row>
    <row r="45" spans="1:14" s="16" customFormat="1" ht="27" customHeight="1">
      <c r="A45" s="11"/>
      <c r="B45" s="11"/>
      <c r="C45" s="11" t="s">
        <v>125</v>
      </c>
      <c r="D45" s="52">
        <v>34029.299999999996</v>
      </c>
      <c r="E45" s="52">
        <v>35002.800000000003</v>
      </c>
      <c r="F45" s="52">
        <v>37665.5</v>
      </c>
      <c r="G45" s="52">
        <v>40089.9</v>
      </c>
      <c r="H45" s="52">
        <v>40857.21</v>
      </c>
      <c r="I45" s="52">
        <v>43173.299999999996</v>
      </c>
      <c r="J45" s="52">
        <v>48868.899999999994</v>
      </c>
      <c r="K45" s="52">
        <v>59114.999999999993</v>
      </c>
      <c r="L45" s="52">
        <v>62514.599999999991</v>
      </c>
      <c r="M45" s="52">
        <f>M44+M36</f>
        <v>59990.6</v>
      </c>
      <c r="N45" s="59"/>
    </row>
    <row r="46" spans="1:14" s="16" customFormat="1" ht="27" customHeight="1">
      <c r="A46" s="6"/>
      <c r="B46" s="6"/>
      <c r="C46" s="6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4" s="34" customFormat="1" ht="27" customHeight="1">
      <c r="A47" s="15" t="s">
        <v>178</v>
      </c>
      <c r="C47" s="6"/>
      <c r="D47" s="6"/>
      <c r="E47" s="6"/>
      <c r="F47" s="6"/>
      <c r="G47" s="6"/>
      <c r="H47" s="6"/>
      <c r="I47" s="6"/>
    </row>
    <row r="48" spans="1:14" s="37" customFormat="1" ht="27" customHeight="1">
      <c r="A48" s="15" t="s">
        <v>192</v>
      </c>
      <c r="L48" s="34"/>
      <c r="M48" s="34"/>
    </row>
    <row r="49" spans="1:13" s="37" customFormat="1" ht="27" customHeight="1">
      <c r="A49" s="15"/>
      <c r="B49" s="15" t="s">
        <v>191</v>
      </c>
      <c r="L49" s="34"/>
      <c r="M49" s="34"/>
    </row>
  </sheetData>
  <pageMargins left="0.5" right="0.5" top="0.5" bottom="0.5" header="0.5" footer="0.25"/>
  <pageSetup scale="32" firstPageNumber="4" orientation="landscape" useFirstPageNumber="1" r:id="rId1"/>
  <headerFooter alignWithMargins="0">
    <oddFooter>&amp;R&amp;"Calibri"&amp;11&amp;K000000&amp;12&amp;A_x000D_&amp;1#&amp;"Calibri"&amp;10&amp;KFF0000Highly Confidential with No Personal Information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5A63FEC4C30E4C99BD78A174D8C559" ma:contentTypeVersion="18" ma:contentTypeDescription="Create a new document." ma:contentTypeScope="" ma:versionID="11ab94e2b16a5e1b8a38679bab19ef09">
  <xsd:schema xmlns:xsd="http://www.w3.org/2001/XMLSchema" xmlns:xs="http://www.w3.org/2001/XMLSchema" xmlns:p="http://schemas.microsoft.com/office/2006/metadata/properties" xmlns:ns2="f01e8ebb-b3ce-443c-a97e-1cd60940ca8f" xmlns:ns3="9914126a-2c1c-47cb-8ac2-801411be0378" targetNamespace="http://schemas.microsoft.com/office/2006/metadata/properties" ma:root="true" ma:fieldsID="ee7a71403fe2097e49bcf02515b1adaf" ns2:_="" ns3:_="">
    <xsd:import namespace="f01e8ebb-b3ce-443c-a97e-1cd60940ca8f"/>
    <xsd:import namespace="9914126a-2c1c-47cb-8ac2-801411be03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e8ebb-b3ce-443c-a97e-1cd60940ca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7bfce6e-1b76-4ad8-a418-d83338899b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4126a-2c1c-47cb-8ac2-801411be037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8889ba7-e46e-4e55-b39d-700e044f00d2}" ma:internalName="TaxCatchAll" ma:showField="CatchAllData" ma:web="9914126a-2c1c-47cb-8ac2-801411be03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1e8ebb-b3ce-443c-a97e-1cd60940ca8f">
      <Terms xmlns="http://schemas.microsoft.com/office/infopath/2007/PartnerControls"/>
    </lcf76f155ced4ddcb4097134ff3c332f>
    <TaxCatchAll xmlns="9914126a-2c1c-47cb-8ac2-801411be037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C3C311-6D52-4A55-ADF5-9792AAEE5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1e8ebb-b3ce-443c-a97e-1cd60940ca8f"/>
    <ds:schemaRef ds:uri="9914126a-2c1c-47cb-8ac2-801411be03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AAA6BB-2459-4FE9-8FFD-3D64680D57E3}">
  <ds:schemaRefs>
    <ds:schemaRef ds:uri="http://schemas.microsoft.com/office/2006/metadata/properties"/>
    <ds:schemaRef ds:uri="http://schemas.microsoft.com/office/infopath/2007/PartnerControls"/>
    <ds:schemaRef ds:uri="f01e8ebb-b3ce-443c-a97e-1cd60940ca8f"/>
    <ds:schemaRef ds:uri="9914126a-2c1c-47cb-8ac2-801411be0378"/>
  </ds:schemaRefs>
</ds:datastoreItem>
</file>

<file path=customXml/itemProps3.xml><?xml version="1.0" encoding="utf-8"?>
<ds:datastoreItem xmlns:ds="http://schemas.openxmlformats.org/officeDocument/2006/customXml" ds:itemID="{079950E8-1E93-4DA2-BCCA-004D2C6673E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c0c0ca5-0555-470d-af6b-6dfce57e158f}" enabled="1" method="Privileged" siteId="{39b03722-b836-496a-85ec-850f0957ca6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Financial Services-1</vt:lpstr>
      <vt:lpstr>JDCC-2</vt:lpstr>
      <vt:lpstr>JDCC-3</vt:lpstr>
      <vt:lpstr>JDCC Income Statement-4</vt:lpstr>
      <vt:lpstr>JDCC Balance Sheet-5</vt:lpstr>
      <vt:lpstr>'Financial Services-1'!Print_Area</vt:lpstr>
      <vt:lpstr>'JDCC Balance Sheet-5'!Print_Area</vt:lpstr>
      <vt:lpstr>'JDCC Income Statement-4'!Print_Area</vt:lpstr>
      <vt:lpstr>'JDCC-2'!Print_Area</vt:lpstr>
      <vt:lpstr>'JDCC-3'!Print_Area</vt:lpstr>
    </vt:vector>
  </TitlesOfParts>
  <Company>Deere &amp;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Consolidations</dc:creator>
  <cp:lastModifiedBy>Eric Norberg</cp:lastModifiedBy>
  <cp:lastPrinted>2020-12-17T17:22:39Z</cp:lastPrinted>
  <dcterms:created xsi:type="dcterms:W3CDTF">1998-07-10T19:48:13Z</dcterms:created>
  <dcterms:modified xsi:type="dcterms:W3CDTF">2026-01-20T19:38:25Z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c0c0ca5-0555-470d-af6b-6dfce57e158f_Enabled">
    <vt:lpwstr>true</vt:lpwstr>
  </property>
  <property fmtid="{D5CDD505-2E9C-101B-9397-08002B2CF9AE}" pid="5" name="MSIP_Label_dc0c0ca5-0555-470d-af6b-6dfce57e158f_SetDate">
    <vt:lpwstr>2022-12-15T21:49:07Z</vt:lpwstr>
  </property>
  <property fmtid="{D5CDD505-2E9C-101B-9397-08002B2CF9AE}" pid="6" name="MSIP_Label_dc0c0ca5-0555-470d-af6b-6dfce57e158f_Method">
    <vt:lpwstr>Privileged</vt:lpwstr>
  </property>
  <property fmtid="{D5CDD505-2E9C-101B-9397-08002B2CF9AE}" pid="7" name="MSIP_Label_dc0c0ca5-0555-470d-af6b-6dfce57e158f_Name">
    <vt:lpwstr>Highly Confidential with No Personal Information</vt:lpwstr>
  </property>
  <property fmtid="{D5CDD505-2E9C-101B-9397-08002B2CF9AE}" pid="8" name="MSIP_Label_dc0c0ca5-0555-470d-af6b-6dfce57e158f_SiteId">
    <vt:lpwstr>39b03722-b836-496a-85ec-850f0957ca6b</vt:lpwstr>
  </property>
  <property fmtid="{D5CDD505-2E9C-101B-9397-08002B2CF9AE}" pid="9" name="MSIP_Label_dc0c0ca5-0555-470d-af6b-6dfce57e158f_ActionId">
    <vt:lpwstr>58dc7fa9-57af-4b61-ab49-5802c52e0294</vt:lpwstr>
  </property>
  <property fmtid="{D5CDD505-2E9C-101B-9397-08002B2CF9AE}" pid="10" name="MSIP_Label_dc0c0ca5-0555-470d-af6b-6dfce57e158f_ContentBits">
    <vt:lpwstr>2</vt:lpwstr>
  </property>
  <property fmtid="{D5CDD505-2E9C-101B-9397-08002B2CF9AE}" pid="11" name="ContentTypeId">
    <vt:lpwstr>0x010100415A63FEC4C30E4C99BD78A174D8C559</vt:lpwstr>
  </property>
  <property fmtid="{D5CDD505-2E9C-101B-9397-08002B2CF9AE}" pid="12" name="MediaServiceImageTags">
    <vt:lpwstr/>
  </property>
  <property fmtid="{D5CDD505-2E9C-101B-9397-08002B2CF9AE}" pid="13" name="{A44787D4-0540-4523-9961-78E4036D8C6D}">
    <vt:lpwstr>{CCDE7A43-351A-4FE2-8997-3918ED034CD4}</vt:lpwstr>
  </property>
</Properties>
</file>